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Yigal\Box\צוות פרויקטים\לקוחות\משרד המשפטים\הובלות מעבר לבניין החדש 2023\שאלות הבהרה\"/>
    </mc:Choice>
  </mc:AlternateContent>
  <xr:revisionPtr revIDLastSave="0" documentId="8_{EEE28199-E88D-4FD9-8ABB-C85BAC537CE0}" xr6:coauthVersionLast="47" xr6:coauthVersionMax="47" xr10:uidLastSave="{00000000-0000-0000-0000-000000000000}"/>
  <workbookProtection workbookAlgorithmName="SHA-512" workbookHashValue="vyKNp6OMZUC8LVwsgTPOMy9ixcw7yOan54R2t2r5+AGimjbPCxGBcPgbVrnT0IJeinYNi5zJOv2hp+1mTycvwQ==" workbookSaltValue="M7rxzK6RuRWjAJuJzoZ3AQ==" workbookSpinCount="100000" lockStructure="1"/>
  <bookViews>
    <workbookView xWindow="28680" yWindow="-120" windowWidth="29040" windowHeight="15720" firstSheet="1" activeTab="1" xr2:uid="{00000000-000D-0000-FFFF-FFFF00000000}"/>
  </bookViews>
  <sheets>
    <sheet name="כמויות לצורך שקלול" sheetId="5" state="hidden" r:id="rId1"/>
    <sheet name="הצעת מחיר" sheetId="2" r:id="rId2"/>
  </sheets>
  <definedNames>
    <definedName name="_xlnm._FilterDatabase" localSheetId="1" hidden="1">'הצעת מחיר'!$A$5:$X$92</definedName>
    <definedName name="Print_Area" localSheetId="1">'הצעת מחיר'!$J$1:$N$59</definedName>
    <definedName name="_xlnm.Print_Area" localSheetId="1">'הצעת מחיר'!$A$1:$N$98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5" i="2" l="1"/>
  <c r="N86" i="2"/>
  <c r="N87" i="2"/>
  <c r="N88" i="2"/>
  <c r="N89" i="2"/>
  <c r="N90" i="2"/>
  <c r="N91" i="2"/>
  <c r="N92" i="2" s="1"/>
  <c r="N79" i="2"/>
  <c r="N80" i="2"/>
  <c r="N81" i="2"/>
  <c r="N82" i="2"/>
  <c r="N83" i="2"/>
  <c r="N84" i="2"/>
  <c r="N40" i="2"/>
  <c r="M40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75" i="2"/>
  <c r="N75" i="2" s="1"/>
  <c r="L71" i="2"/>
  <c r="M70" i="2"/>
  <c r="N70" i="2" s="1"/>
  <c r="N78" i="2"/>
  <c r="N77" i="2"/>
  <c r="N76" i="2"/>
  <c r="M6" i="2" l="1"/>
  <c r="N6" i="2" s="1"/>
  <c r="M67" i="2"/>
  <c r="N67" i="2" s="1"/>
  <c r="M60" i="2"/>
  <c r="N60" i="2" s="1"/>
  <c r="M61" i="2"/>
  <c r="N61" i="2" s="1"/>
  <c r="M62" i="2"/>
  <c r="N62" i="2" s="1"/>
  <c r="M63" i="2"/>
  <c r="N63" i="2" s="1"/>
  <c r="M64" i="2"/>
  <c r="N64" i="2" s="1"/>
  <c r="M65" i="2"/>
  <c r="N65" i="2" s="1"/>
  <c r="M66" i="2"/>
  <c r="N66" i="2" s="1"/>
  <c r="M68" i="2"/>
  <c r="N68" i="2" s="1"/>
  <c r="M69" i="2"/>
  <c r="N69" i="2" s="1"/>
  <c r="M71" i="2"/>
  <c r="N71" i="2" s="1"/>
  <c r="M55" i="2"/>
  <c r="N55" i="2" s="1"/>
  <c r="M56" i="2"/>
  <c r="N56" i="2" s="1"/>
  <c r="M57" i="2"/>
  <c r="N57" i="2" s="1"/>
  <c r="M58" i="2"/>
  <c r="N58" i="2" s="1"/>
  <c r="M59" i="2"/>
  <c r="N59" i="2" s="1"/>
  <c r="M30" i="2"/>
  <c r="N30" i="2" s="1"/>
  <c r="M7" i="2"/>
  <c r="N7" i="2" s="1"/>
  <c r="C68" i="2"/>
  <c r="C58" i="2"/>
  <c r="C52" i="2"/>
  <c r="C50" i="2"/>
  <c r="C47" i="2"/>
  <c r="C45" i="2"/>
  <c r="C35" i="2"/>
  <c r="C29" i="2"/>
  <c r="C25" i="2"/>
  <c r="C24" i="2"/>
  <c r="C21" i="2"/>
  <c r="C19" i="2"/>
  <c r="C18" i="2"/>
  <c r="C12" i="2"/>
  <c r="M51" i="2" l="1"/>
  <c r="N51" i="2" s="1"/>
  <c r="M14" i="2"/>
  <c r="N14" i="2" s="1"/>
  <c r="M15" i="2"/>
  <c r="N15" i="2" s="1"/>
  <c r="M36" i="2"/>
  <c r="N36" i="2" s="1"/>
  <c r="M37" i="2"/>
  <c r="N37" i="2" s="1"/>
  <c r="M38" i="2"/>
  <c r="N38" i="2" s="1"/>
  <c r="M39" i="2"/>
  <c r="N39" i="2" s="1"/>
  <c r="M41" i="2"/>
  <c r="N41" i="2" s="1"/>
  <c r="M42" i="2"/>
  <c r="N42" i="2" s="1"/>
  <c r="M43" i="2"/>
  <c r="N43" i="2" s="1"/>
  <c r="M44" i="2"/>
  <c r="N44" i="2" s="1"/>
  <c r="M45" i="2"/>
  <c r="N45" i="2" s="1"/>
  <c r="M46" i="2"/>
  <c r="N46" i="2" s="1"/>
  <c r="M47" i="2"/>
  <c r="N47" i="2" s="1"/>
  <c r="M48" i="2"/>
  <c r="N48" i="2" s="1"/>
  <c r="M49" i="2"/>
  <c r="N49" i="2" s="1"/>
  <c r="M50" i="2"/>
  <c r="N50" i="2" s="1"/>
  <c r="M24" i="2"/>
  <c r="N24" i="2" s="1"/>
  <c r="M25" i="2"/>
  <c r="N25" i="2" s="1"/>
  <c r="M26" i="2"/>
  <c r="N26" i="2" s="1"/>
  <c r="M27" i="2"/>
  <c r="N27" i="2" s="1"/>
  <c r="M28" i="2"/>
  <c r="N28" i="2" s="1"/>
  <c r="M29" i="2"/>
  <c r="N29" i="2" s="1"/>
  <c r="M22" i="2"/>
  <c r="N22" i="2" s="1"/>
  <c r="M23" i="2"/>
  <c r="N23" i="2" s="1"/>
  <c r="M9" i="2"/>
  <c r="N9" i="2" s="1"/>
  <c r="M10" i="2"/>
  <c r="N10" i="2" s="1"/>
  <c r="M11" i="2"/>
  <c r="N11" i="2" s="1"/>
  <c r="M12" i="2"/>
  <c r="N12" i="2" s="1"/>
  <c r="M13" i="2"/>
  <c r="N13" i="2" s="1"/>
  <c r="M16" i="2"/>
  <c r="N16" i="2" s="1"/>
  <c r="M17" i="2"/>
  <c r="N17" i="2" s="1"/>
  <c r="M18" i="2"/>
  <c r="N18" i="2" s="1"/>
  <c r="M19" i="2"/>
  <c r="N19" i="2" s="1"/>
  <c r="M20" i="2"/>
  <c r="N20" i="2" s="1"/>
  <c r="M21" i="2"/>
  <c r="N21" i="2" s="1"/>
  <c r="M8" i="2"/>
  <c r="N8" i="2" s="1"/>
  <c r="M31" i="2"/>
  <c r="N31" i="2" s="1"/>
  <c r="M32" i="2"/>
  <c r="N32" i="2" s="1"/>
  <c r="M33" i="2"/>
  <c r="N33" i="2" s="1"/>
  <c r="M34" i="2"/>
  <c r="N34" i="2" s="1"/>
  <c r="M35" i="2"/>
  <c r="N35" i="2" s="1"/>
  <c r="M52" i="2"/>
  <c r="N52" i="2" s="1"/>
  <c r="M53" i="2"/>
  <c r="N53" i="2" s="1"/>
  <c r="M54" i="2"/>
  <c r="N54" i="2" s="1"/>
  <c r="D26" i="5"/>
  <c r="D25" i="5"/>
  <c r="D24" i="5"/>
  <c r="D23" i="5"/>
  <c r="D22" i="5"/>
  <c r="D16" i="5"/>
  <c r="D15" i="5"/>
  <c r="D14" i="5"/>
  <c r="D13" i="5"/>
  <c r="D12" i="5"/>
  <c r="D9" i="5"/>
  <c r="D6" i="5"/>
  <c r="D5" i="5"/>
  <c r="D4" i="5"/>
  <c r="D2" i="5"/>
  <c r="D19" i="5"/>
  <c r="D21" i="5"/>
  <c r="D20" i="5"/>
  <c r="N72" i="2" l="1"/>
</calcChain>
</file>

<file path=xl/sharedStrings.xml><?xml version="1.0" encoding="utf-8"?>
<sst xmlns="http://schemas.openxmlformats.org/spreadsheetml/2006/main" count="585" uniqueCount="208">
  <si>
    <t>מתן אישור החלמה למטופל חסר ביטוח</t>
  </si>
  <si>
    <t>כמות לצורך שקלול בלבד</t>
  </si>
  <si>
    <t>סה"כ כמות 8.6-31.7</t>
  </si>
  <si>
    <t>כמות לצורך שקלול - חודשיים</t>
  </si>
  <si>
    <t>כמות לצורך שקלול</t>
  </si>
  <si>
    <t>תמורה עבור ימי מלונות חולים ומבודדים</t>
  </si>
  <si>
    <t>תמורה עבור ימי מלונות מבודדים-שני בעיר</t>
  </si>
  <si>
    <t>תמורה עבור ימי מלונות חולים-שני בעיר</t>
  </si>
  <si>
    <t>תמורה עבור מלון מרוחק</t>
  </si>
  <si>
    <t>תמורה עבור שעה נוספת מבודד/חולה</t>
  </si>
  <si>
    <t>בריאות הנפש - יעוץ פסיכיאטר</t>
  </si>
  <si>
    <t>בריאות הנפש - טיפול איש מקצוע (פסיכולוג קליני/עו"ס קליני)</t>
  </si>
  <si>
    <t>ימי ייעוץ אונליין</t>
  </si>
  <si>
    <t>בדיקות קורונה - לפי הצורך</t>
  </si>
  <si>
    <t>בדיקות קורונה - מעבדה (כולל ריאגנטים)</t>
  </si>
  <si>
    <t>בדיקות קורונה - מלון (לא כולל מטושים)</t>
  </si>
  <si>
    <t>בדיקות קורונה - בית מטופל (לא כולל מטושים)</t>
  </si>
  <si>
    <t>בדיקות קורונה - מרפאה/נק' דיגום</t>
  </si>
  <si>
    <t>בדיקות קורונה - מרפאה/נק' דיגום אילת</t>
  </si>
  <si>
    <t>בדיקות סרולוגיות - תוספת לנבדק PCR</t>
  </si>
  <si>
    <t>בדיקות סרולוגיות (כאשר לא נבדק לPCR)</t>
  </si>
  <si>
    <t>מעקב וניטור חולי קורונה חסרי מעמד</t>
  </si>
  <si>
    <t>מעקב וניטור חולי קורונה חסרי מעמד - 5 ימים ומטה</t>
  </si>
  <si>
    <t>מעקב וניטור חולי קורונה חסרי מעמד- מעל 5 ימים (תוספת 30%)</t>
  </si>
  <si>
    <t>מעקב וניטור חולי קורונה חסרי מעמד- מעל 21 ימים (תוספת 30% נוספים)</t>
  </si>
  <si>
    <t>השלמה מעד 5 ל-עד 21- השלמה לחיוב קודם</t>
  </si>
  <si>
    <t>השלמה מעד 21 למעל 21-השלמה לחיוב קודם</t>
  </si>
  <si>
    <t>השלמה מעד 5 למעל 21-השלמה לחיוב קודם</t>
  </si>
  <si>
    <t>מעקב וניטור - תשלום חדש מ23.7</t>
  </si>
  <si>
    <t>מעקב וניטור חולי קורונה בסיכון - תשלום חדש החל מ23.7</t>
  </si>
  <si>
    <t>יחידת מידה</t>
  </si>
  <si>
    <t>כן</t>
  </si>
  <si>
    <t>האם המציע חייב במע"מ?</t>
  </si>
  <si>
    <t>שם היחידה והאתר לרבות קומה בבניין</t>
  </si>
  <si>
    <t xml:space="preserve">  יח' חופש המידע  בית התאומים  קומה 1</t>
  </si>
  <si>
    <t>רישום מקרקעין - וולפסון - קומה 3</t>
  </si>
  <si>
    <t xml:space="preserve"> יח' הדרכה רישום מקרקעין הר חוצבים -הרטום 19, קומה 6</t>
  </si>
  <si>
    <t xml:space="preserve"> סחר בבני אדם הילל 6  קומה 5</t>
  </si>
  <si>
    <t>הממונה על החברה הערבית - יגאל אלון פינת עמינדב ת"א קומה 3</t>
  </si>
  <si>
    <t xml:space="preserve"> יח' למיגור הגזענות סלאח א-דין קומה 1</t>
  </si>
  <si>
    <t>הרשות להגנה על הפרטיות - קמ"ש ת"א - קומות 8,9</t>
  </si>
  <si>
    <t xml:space="preserve"> פרקליטות -  אמרכלות  , סאלח א-דין קומה 4</t>
  </si>
  <si>
    <t>פרקליטות - המחלקה הכלכלית - בית מצפה קומה 3</t>
  </si>
  <si>
    <t>פרקליטות  המחלקה הבינ"ל- בית מע"צ - מח"ל 7- קומה 2</t>
  </si>
  <si>
    <t xml:space="preserve"> המחלקה להנחיית תובעים ת"א - הדר דפנה C -קומה 3</t>
  </si>
  <si>
    <t xml:space="preserve"> מחלקת הסייבר ת"א - הדר דפנה C קומה 11 וD4</t>
  </si>
  <si>
    <t xml:space="preserve"> פרקליטות - בג"צים, פיסקאלי תסאלח א-דין - קומה 3</t>
  </si>
  <si>
    <t>פרקליטות - המחלקה האזרחית - הר חוצבים קריית המדע 3 קומה 5</t>
  </si>
  <si>
    <t>פרקליטות - המחלקה לדיני עבודה - בית מע"צ - מח"ל 7-  קומה 1</t>
  </si>
  <si>
    <t xml:space="preserve"> פרקליטות היח' לאכיפה אזרחית - בית מע"צ - מח"ל 7-  קומה 1</t>
  </si>
  <si>
    <t xml:space="preserve"> פרקליטות - לשכת פרקליט המדינה, משנה אזרחי, , משנה תפק"מ, משנה כלכלי, סאלח אדין קומות 3-4</t>
  </si>
  <si>
    <t xml:space="preserve"> פרקליטות - המחלקה לעיכוב הליכים, מזכירות ראשית ויח' הניהול - סאלח אדין קומות 3-4</t>
  </si>
  <si>
    <t>סאלח א-דין - פרקליטות - משנה פלילי, מחלקות פלילית סאלח א-דין קומה 4</t>
  </si>
  <si>
    <t>פרקליטות -  סיוע לנפגעי עבירה - קרן היסוד 23</t>
  </si>
  <si>
    <t>פרקליטות  מחלקת עררים מגדל דונה קומה 14</t>
  </si>
  <si>
    <t xml:space="preserve"> מטה (חט' תפעול ולוג'  ) - סלאח אדין קומות 1, 0</t>
  </si>
  <si>
    <t>אפ"כ שערי העיר (קומת החניון)</t>
  </si>
  <si>
    <t>אפ"כ ( עזבונות, כלכלית והשקעות) בית עופר קומות 2,3,4</t>
  </si>
  <si>
    <t>אפ"כ - ועדת העזבונות בית מצפה - קומה 3</t>
  </si>
  <si>
    <t xml:space="preserve"> מחלקת חנינות   בית התאומים  קומה 1</t>
  </si>
  <si>
    <t>אפ"כ שערי העיר (קומה 4)</t>
  </si>
  <si>
    <t xml:space="preserve"> מטה (הון אנושי, דובר) - סלאח אדין קומות 1, 0</t>
  </si>
  <si>
    <t xml:space="preserve"> שלוחת הון אנושי - מגדלי הבירה קומה 11</t>
  </si>
  <si>
    <t>חדלות פירעון  שערי העיר (קומה 7)</t>
  </si>
  <si>
    <t>אפ"כ ( חילוט) בית עופר קומות 2,3</t>
  </si>
  <si>
    <t xml:space="preserve">  אגף השירות - הר חוצבים -הרטום 8, קומה (1-)</t>
  </si>
  <si>
    <t xml:space="preserve"> אגף השתלמויות טקסים וכנסים בית מע"צ - מח"ל 7 קומה (1-)</t>
  </si>
  <si>
    <t xml:space="preserve"> מטה ( בטחון ) - סלאח אדין קומות 1, 0</t>
  </si>
  <si>
    <t xml:space="preserve"> עדות דתיות יפו 19  קומת קרקע</t>
  </si>
  <si>
    <t xml:space="preserve"> מבת"ן ת"א - הדר דפנה - C קומה 3</t>
  </si>
  <si>
    <t>הסיוע המשפטי בית אגרון -קומה 2</t>
  </si>
  <si>
    <t xml:space="preserve"> הסניגוריה הארצית ת"א - מכון לפריון- קומה 4</t>
  </si>
  <si>
    <t>לשכת השר במשרד המשפטים בית עופר קומה 2</t>
  </si>
  <si>
    <t>מבקר המשרד, הילל 6  קומה 5</t>
  </si>
  <si>
    <t>ייעוץ וחקיקה ציבורי מנהלי - סאלח אדין קומה 2</t>
  </si>
  <si>
    <t xml:space="preserve"> מנהלת היחידות המקצועיות  -רשומות   בית עומר  קומה 2</t>
  </si>
  <si>
    <t>ייעוץ וחקיקה משפט כלכלי - סאלח אדין קומה 2</t>
  </si>
  <si>
    <t>ייעוץ וחקיקה -  המחלקה לדיבל"א ת"א - מגדל היובל - קומה 24</t>
  </si>
  <si>
    <t>ייעוץ וחקיקה משפט פלילי - סאלח אדין קומה 2</t>
  </si>
  <si>
    <t>ייעוץ וחקיקה משפט אזרחי, ומשפט עברי - סאלח אדין קומה 3,4</t>
  </si>
  <si>
    <t>ייעוץ וחקיקה משפט ציבורי חוקתי ותפק"ם - סאלח אדין קומה 2</t>
  </si>
  <si>
    <t xml:space="preserve"> ייעוץ וחקיקה (לשכת יועץ, וומשנה תפק"מ) - סאלח א-דין קומה 2 וקומה (1-)</t>
  </si>
  <si>
    <t xml:space="preserve"> מטה (משנה, דובר, מחקר ותקציבים) - קומה 1</t>
  </si>
  <si>
    <t xml:space="preserve"> מטה (תכנון מדיניות) סאלח א-דין - קומה 4</t>
  </si>
  <si>
    <t xml:space="preserve"> הנהלת אגף המחשוב - הר חוצבים, קריית המדע 6 קומה 3</t>
  </si>
  <si>
    <t>אגף הרכש והמכרזים - המלך דוד קומות 0,3,4</t>
  </si>
  <si>
    <t>אגף החשבות והכספים - המלך דוד קומות 1,2</t>
  </si>
  <si>
    <t>העזרה המשפטית הילל 6 קומה 5</t>
  </si>
  <si>
    <t xml:space="preserve"> מנהלת היחידות המקצועיות (שמאות מכריעה, אגף תפעול)   בית התאומים קומה 2</t>
  </si>
  <si>
    <t xml:space="preserve"> החטיבה החברתית , כולל תחום נוער - בית הטורקיז קומה 6</t>
  </si>
  <si>
    <t>חדלות פירעון - חקירות בית עופר - קומה 4</t>
  </si>
  <si>
    <t xml:space="preserve"> שלוחת משא"ן - מגדל דונה קומה 14</t>
  </si>
  <si>
    <t>ייעוץ וחקיקה הבניית החקיקה - סאלח אדין קומה 2</t>
  </si>
  <si>
    <t xml:space="preserve"> לשכות שר ומנכ"ל , סאלח א-דין - קומה 2</t>
  </si>
  <si>
    <t>הלל 6 ,ירושלים</t>
  </si>
  <si>
    <t>בית עומר- בית הדפוס 22 ירושלים</t>
  </si>
  <si>
    <t>בית התאומים-כנפי נשרים 15 י-ם</t>
  </si>
  <si>
    <t>מגדלי וולפסון, רח' דיסקין, י-ם</t>
  </si>
  <si>
    <t>בית בינת, הרטום 19/המרפא 8 י-ם</t>
  </si>
  <si>
    <t>בית טורקיז, פייר קניג 33, י-ם</t>
  </si>
  <si>
    <t>עמינדב 1-3 תל אביב</t>
  </si>
  <si>
    <t>צלאח א-דין 29-31,ירושלים-בנין מ.המשפטים</t>
  </si>
  <si>
    <t>קרית הממשלה ת"א, דרך בגין 125 ת"א</t>
  </si>
  <si>
    <t>בית מצפה, הסורג 1,ירושלים</t>
  </si>
  <si>
    <t>מבנה מע"צ לשעבר,רח' מח"ל 7,י-ם</t>
  </si>
  <si>
    <t>בית הדר דפנה, שאול המלך 39 ת"א</t>
  </si>
  <si>
    <t>מגדל גט"י, הר-חוצבים, ירושלים</t>
  </si>
  <si>
    <t>קרן היסוד 23-25, ירושלים</t>
  </si>
  <si>
    <t>בניין דונה, בית הדפוס 20, י-ם</t>
  </si>
  <si>
    <t>דרך בית לחם 155</t>
  </si>
  <si>
    <t>בניין "שערי העיר", יפו 216 י-ם</t>
  </si>
  <si>
    <t>בית עופר, נחום חפצדי 5/עם ועולמו 6, י-ם</t>
  </si>
  <si>
    <t>מגדלי הבירה, ירמיהו /הצבי, י-ם</t>
  </si>
  <si>
    <t>בית "בק-טק", הרטום 8 הר החוצבים, י-ם</t>
  </si>
  <si>
    <t>יפו 19 י-ם</t>
  </si>
  <si>
    <t>בית אגרון,הלל 37 ירושלים</t>
  </si>
  <si>
    <t>הנרייטה סולד 4, ת"א</t>
  </si>
  <si>
    <t>קריית מדע 6, ירושלים</t>
  </si>
  <si>
    <t>דוד המלך 20, ירושלים</t>
  </si>
  <si>
    <t>מיקום האתר</t>
  </si>
  <si>
    <t>שטח מתפנה משוער במ"ר</t>
  </si>
  <si>
    <t xml:space="preserve">כמות העובדים המועברים </t>
  </si>
  <si>
    <t>מה עובר מהיחידה בקווים כלליים</t>
  </si>
  <si>
    <t>משרדים, חומר מסווג</t>
  </si>
  <si>
    <t>משרדים</t>
  </si>
  <si>
    <t>משרדים , קיים מחסן וארכיב</t>
  </si>
  <si>
    <t>משרדים, מחסן, ארכיב, ארכיב מסווג, מעבדה פורנזית</t>
  </si>
  <si>
    <t>משרדים, מחסן, ארכיב, ארכיב מסווג</t>
  </si>
  <si>
    <t>משרדים, ארכיב מסווג</t>
  </si>
  <si>
    <t>משרדים, ארכיב, ארכיב מסווג</t>
  </si>
  <si>
    <t>מחסני ציוד</t>
  </si>
  <si>
    <t>משרדים , קיים מחסן וארכיב, בית כנסת</t>
  </si>
  <si>
    <t>משרדים, בית כנסת</t>
  </si>
  <si>
    <t>משרדים ומחסני ציוד</t>
  </si>
  <si>
    <t>משרדים וכספות, חומר מסווג</t>
  </si>
  <si>
    <t>משרדים, ארכיב</t>
  </si>
  <si>
    <t>בניין</t>
  </si>
  <si>
    <t>מזרחי</t>
  </si>
  <si>
    <t>מערבי</t>
  </si>
  <si>
    <t>צפוני</t>
  </si>
  <si>
    <t>מיקום הנכס בבניין החדש</t>
  </si>
  <si>
    <t>קומה</t>
  </si>
  <si>
    <t>10,11</t>
  </si>
  <si>
    <t>היחידה העוברת ומיקומה הנוכחי</t>
  </si>
  <si>
    <t>יחידות</t>
  </si>
  <si>
    <t>הצעת מחיר לא כולל מע"מ</t>
  </si>
  <si>
    <t>הצעת מחיר ליחידה לא כולל מע"מ</t>
  </si>
  <si>
    <t>הצעת מחיר כולל מע"מ</t>
  </si>
  <si>
    <t>כלל היחידה</t>
  </si>
  <si>
    <t>סה"כ רכיב "יחידות" (A)</t>
  </si>
  <si>
    <t>סה"כ רכיב שירותים נוספים (B)</t>
  </si>
  <si>
    <t>שם מלא</t>
  </si>
  <si>
    <t>חתימה וחותמת</t>
  </si>
  <si>
    <t>תאריך</t>
  </si>
  <si>
    <t>__________</t>
  </si>
  <si>
    <t>______________</t>
  </si>
  <si>
    <t xml:space="preserve">משרדים, </t>
  </si>
  <si>
    <t xml:space="preserve"> מטה (תכנון מדיניות) סאלח א-דין - קומה 1 (-)</t>
  </si>
  <si>
    <t>ספריה גדולה מאוד</t>
  </si>
  <si>
    <t xml:space="preserve"> מנהלת היחידות המקצועיות (מ. שמאי מקרקעין, רשם המתווכים, יח' חוקרים פרטיים, מועצת רו"ח)   בית עומר  קומה 2</t>
  </si>
  <si>
    <t xml:space="preserve">מכרז פומבי 26-2024 למתן שירותי הובלה וסבלות עבור מעבר יחידות משרד המשפטים למבנה החדש בירושלים </t>
  </si>
  <si>
    <t>שירותים נוספים (אופציונליים למימוש על ידי המשרד) - פינוי מוחלט של ביניינים לגריטה</t>
  </si>
  <si>
    <t>מיקום האתר - שם ישות עיסקית</t>
  </si>
  <si>
    <t xml:space="preserve">שטח מתפנה משוער במ"ר </t>
  </si>
  <si>
    <t>כמות העובדים המועברים סה"כ מהנכס</t>
  </si>
  <si>
    <t>כמות קומות</t>
  </si>
  <si>
    <t>מעלית נוסעים</t>
  </si>
  <si>
    <t>מעלית משא</t>
  </si>
  <si>
    <t>חניה זמינה למשאית</t>
  </si>
  <si>
    <t>חניה זמינה לחניון תת קרקעי</t>
  </si>
  <si>
    <t>אתגר עיקרי להובלה</t>
  </si>
  <si>
    <t>יש</t>
  </si>
  <si>
    <t>אין</t>
  </si>
  <si>
    <t>בתאום</t>
  </si>
  <si>
    <t>בתיאום</t>
  </si>
  <si>
    <t>ריהוט רב, כספות, מדפים נייר לגריסה וכו'</t>
  </si>
  <si>
    <t>ריהוט, מדפים נייר לגריסה וכו'</t>
  </si>
  <si>
    <t>50 מ"ר</t>
  </si>
  <si>
    <t>100 מ"ר</t>
  </si>
  <si>
    <t>20 מ"ר</t>
  </si>
  <si>
    <t>200 מ"ר</t>
  </si>
  <si>
    <t>משרדים, מחסן ציוד</t>
  </si>
  <si>
    <t>10 מ"ר</t>
  </si>
  <si>
    <t>משרדים, ספריה</t>
  </si>
  <si>
    <t>כ - 10000 ספרים, 150 מ"ר</t>
  </si>
  <si>
    <r>
      <t xml:space="preserve">שעות עבודה של סבל  לאריזה מקדימה או  לכל סיוע </t>
    </r>
    <r>
      <rPr>
        <b/>
        <u/>
        <sz val="14"/>
        <color theme="1"/>
        <rFont val="David"/>
        <family val="2"/>
      </rPr>
      <t>שלא בימי המעבר עצמם</t>
    </r>
  </si>
  <si>
    <t>הספק יציע מחיר לשעת עבודה יחידה. הנחת יסוד: היקף העסקה בפועל  של מעל 5 שעות ועד 8 שעות ביום אחד תחשב להעסקה יומית מלאה קרי 8 שעות</t>
  </si>
  <si>
    <t>משרדים, מחסן, חומר מסווג</t>
  </si>
  <si>
    <t>משרדיםף מחסן, ארכיב</t>
  </si>
  <si>
    <t>משרדים , מחסן קיים מחסן וארכיב</t>
  </si>
  <si>
    <t>משרדים, מחסן</t>
  </si>
  <si>
    <t>מידע לגבי ארכיבים ומחסנים</t>
  </si>
  <si>
    <t xml:space="preserve">משרדים, מחסן, ארכיב,  </t>
  </si>
  <si>
    <t xml:space="preserve">משרדים, מחסן, ארכיב, </t>
  </si>
  <si>
    <t>5 מ"ר</t>
  </si>
  <si>
    <t>מחסן ציוד , מחסן ספרים ספרים וארכיב מסווג</t>
  </si>
  <si>
    <t>בית כנסת</t>
  </si>
  <si>
    <t>משרדים, מחסן, ארכיב</t>
  </si>
  <si>
    <t>12 מ"ר</t>
  </si>
  <si>
    <t>8 מ"ר</t>
  </si>
  <si>
    <t>משרדים, ארכיב, ארכיב ממודר</t>
  </si>
  <si>
    <t>4 מ"ר</t>
  </si>
  <si>
    <t>10מ"ר</t>
  </si>
  <si>
    <t>40 מ"ר</t>
  </si>
  <si>
    <t>ארכיב ממודר</t>
  </si>
  <si>
    <t>80 מ"ר</t>
  </si>
  <si>
    <t xml:space="preserve"> מטה ( בטחון וחטלו"ג) - רוטפלסט קומה 1</t>
  </si>
  <si>
    <t>מחסן וארכיב,ארכיב מסווג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</si>
</sst>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sz val="16"/>
      <color theme="1"/>
      <name val="David"/>
      <family val="2"/>
    </font>
    <font>
      <sz val="18"/>
      <color rgb="FF3F3F76"/>
      <name val="David"/>
      <family val="2"/>
    </font>
    <font>
      <sz val="14"/>
      <color theme="1"/>
      <name val="David"/>
      <family val="2"/>
    </font>
    <font>
      <sz val="11"/>
      <color theme="1"/>
      <name val="David"/>
      <family val="2"/>
    </font>
    <font>
      <sz val="11"/>
      <color rgb="FF3F3F76"/>
      <name val="David"/>
      <family val="2"/>
    </font>
    <font>
      <b/>
      <sz val="16"/>
      <color theme="1"/>
      <name val="David"/>
      <family val="2"/>
    </font>
    <font>
      <b/>
      <sz val="22"/>
      <color theme="1"/>
      <name val="David"/>
      <family val="2"/>
    </font>
    <font>
      <sz val="11"/>
      <color theme="0" tint="-0.14999847407452621"/>
      <name val="David"/>
      <family val="2"/>
    </font>
    <font>
      <b/>
      <sz val="11"/>
      <color theme="0" tint="-0.14999847407452621"/>
      <name val="David"/>
      <family val="2"/>
    </font>
    <font>
      <b/>
      <sz val="14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b/>
      <sz val="20"/>
      <color theme="1"/>
      <name val="David"/>
      <family val="2"/>
    </font>
    <font>
      <b/>
      <u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3" fillId="0" borderId="0" applyFont="0" applyFill="0" applyBorder="0" applyAlignment="0" applyProtection="0"/>
    <xf numFmtId="0" fontId="5" fillId="3" borderId="4" applyNumberFormat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3" fontId="0" fillId="0" borderId="0" xfId="2" applyFont="1" applyAlignment="1">
      <alignment vertical="center"/>
    </xf>
    <xf numFmtId="43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43" fontId="6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2" fontId="12" fillId="3" borderId="4" xfId="2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43" fontId="11" fillId="0" borderId="3" xfId="0" applyNumberFormat="1" applyFont="1" applyBorder="1" applyAlignment="1">
      <alignment horizontal="center" vertical="center" wrapText="1"/>
    </xf>
    <xf numFmtId="43" fontId="11" fillId="0" borderId="2" xfId="2" applyFont="1" applyBorder="1" applyAlignment="1">
      <alignment horizontal="center" vertical="center"/>
    </xf>
    <xf numFmtId="2" fontId="12" fillId="3" borderId="6" xfId="2" applyNumberFormat="1" applyFont="1" applyFill="1" applyBorder="1" applyAlignment="1" applyProtection="1">
      <alignment horizontal="center" vertical="center"/>
      <protection locked="0"/>
    </xf>
    <xf numFmtId="2" fontId="12" fillId="3" borderId="1" xfId="2" applyNumberFormat="1" applyFont="1" applyFill="1" applyBorder="1" applyAlignment="1" applyProtection="1">
      <alignment horizontal="center" vertical="center"/>
      <protection locked="0"/>
    </xf>
    <xf numFmtId="43" fontId="11" fillId="0" borderId="1" xfId="0" applyNumberFormat="1" applyFont="1" applyBorder="1" applyAlignment="1">
      <alignment horizontal="center" vertical="center" wrapText="1"/>
    </xf>
    <xf numFmtId="43" fontId="11" fillId="0" borderId="1" xfId="2" applyFont="1" applyBorder="1" applyAlignment="1">
      <alignment horizontal="center" vertical="center"/>
    </xf>
    <xf numFmtId="43" fontId="11" fillId="0" borderId="8" xfId="2" applyFont="1" applyBorder="1" applyAlignment="1">
      <alignment horizontal="center" vertical="center"/>
    </xf>
    <xf numFmtId="43" fontId="11" fillId="0" borderId="5" xfId="0" applyNumberFormat="1" applyFont="1" applyBorder="1" applyAlignment="1">
      <alignment horizontal="center" vertical="center" wrapText="1"/>
    </xf>
    <xf numFmtId="9" fontId="15" fillId="0" borderId="0" xfId="0" applyNumberFormat="1" applyFont="1" applyAlignment="1">
      <alignment vertical="center" wrapText="1"/>
    </xf>
    <xf numFmtId="0" fontId="9" fillId="3" borderId="6" xfId="3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/>
    </xf>
    <xf numFmtId="9" fontId="16" fillId="0" borderId="0" xfId="0" applyNumberFormat="1" applyFont="1" applyAlignment="1">
      <alignment vertical="center" wrapText="1"/>
    </xf>
    <xf numFmtId="0" fontId="17" fillId="0" borderId="0" xfId="0" applyFont="1" applyAlignment="1">
      <alignment vertical="center"/>
    </xf>
    <xf numFmtId="9" fontId="0" fillId="0" borderId="0" xfId="0" applyNumberFormat="1" applyAlignment="1">
      <alignment vertical="center"/>
    </xf>
    <xf numFmtId="0" fontId="10" fillId="0" borderId="9" xfId="0" applyFont="1" applyBorder="1" applyAlignment="1">
      <alignment horizontal="center" vertical="center" wrapText="1"/>
    </xf>
    <xf numFmtId="3" fontId="10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43" fontId="11" fillId="0" borderId="9" xfId="2" applyFont="1" applyBorder="1" applyAlignment="1">
      <alignment horizontal="center" vertical="center"/>
    </xf>
    <xf numFmtId="2" fontId="12" fillId="3" borderId="9" xfId="2" applyNumberFormat="1" applyFont="1" applyFill="1" applyBorder="1" applyAlignment="1" applyProtection="1">
      <alignment horizontal="center" vertical="center"/>
      <protection locked="0"/>
    </xf>
    <xf numFmtId="43" fontId="11" fillId="0" borderId="9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/>
    <xf numFmtId="1" fontId="10" fillId="2" borderId="1" xfId="0" applyNumberFormat="1" applyFont="1" applyFill="1" applyBorder="1" applyAlignment="1">
      <alignment horizontal="center" vertical="center" wrapText="1"/>
    </xf>
    <xf numFmtId="43" fontId="11" fillId="5" borderId="10" xfId="2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3" fontId="0" fillId="5" borderId="10" xfId="0" applyNumberForma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9" fillId="4" borderId="1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</cellXfs>
  <cellStyles count="4">
    <cellStyle name="Comma" xfId="2" builtinId="3"/>
    <cellStyle name="Normal" xfId="0" builtinId="0"/>
    <cellStyle name="Normal 2" xfId="1" xr:uid="{00000000-0005-0000-0000-000003000000}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rightToLeft="1" topLeftCell="A5" workbookViewId="0">
      <selection activeCell="A17" sqref="A17"/>
    </sheetView>
  </sheetViews>
  <sheetFormatPr defaultRowHeight="14" x14ac:dyDescent="0.3"/>
  <cols>
    <col min="1" max="1" width="53.83203125" bestFit="1" customWidth="1"/>
    <col min="2" max="2" width="37" customWidth="1"/>
  </cols>
  <sheetData>
    <row r="1" spans="1:4" s="1" customFormat="1" ht="56" x14ac:dyDescent="0.3">
      <c r="B1" s="1" t="s">
        <v>2</v>
      </c>
      <c r="C1" s="1" t="s">
        <v>3</v>
      </c>
      <c r="D1" s="1" t="s">
        <v>4</v>
      </c>
    </row>
    <row r="2" spans="1:4" x14ac:dyDescent="0.3">
      <c r="A2" t="s">
        <v>5</v>
      </c>
      <c r="B2">
        <v>98.5</v>
      </c>
      <c r="C2">
        <v>100</v>
      </c>
      <c r="D2">
        <f>ROUND(B2/4*12,-1)</f>
        <v>300</v>
      </c>
    </row>
    <row r="3" spans="1:4" x14ac:dyDescent="0.3">
      <c r="A3" t="s">
        <v>6</v>
      </c>
      <c r="B3">
        <v>0</v>
      </c>
      <c r="C3">
        <v>5</v>
      </c>
      <c r="D3">
        <v>2</v>
      </c>
    </row>
    <row r="4" spans="1:4" x14ac:dyDescent="0.3">
      <c r="A4" t="s">
        <v>7</v>
      </c>
      <c r="B4">
        <v>52</v>
      </c>
      <c r="C4">
        <v>50</v>
      </c>
      <c r="D4">
        <f t="shared" ref="D4:D26" si="0">ROUND(B4/4*12,-1)</f>
        <v>160</v>
      </c>
    </row>
    <row r="5" spans="1:4" x14ac:dyDescent="0.3">
      <c r="A5" t="s">
        <v>8</v>
      </c>
      <c r="B5">
        <v>4.5</v>
      </c>
      <c r="C5">
        <v>5</v>
      </c>
      <c r="D5">
        <f t="shared" si="0"/>
        <v>10</v>
      </c>
    </row>
    <row r="6" spans="1:4" x14ac:dyDescent="0.3">
      <c r="A6" t="s">
        <v>9</v>
      </c>
      <c r="B6">
        <v>12.5</v>
      </c>
      <c r="C6">
        <v>15</v>
      </c>
      <c r="D6">
        <f t="shared" si="0"/>
        <v>40</v>
      </c>
    </row>
    <row r="7" spans="1:4" x14ac:dyDescent="0.3">
      <c r="A7" t="s">
        <v>10</v>
      </c>
      <c r="B7">
        <v>0</v>
      </c>
      <c r="C7">
        <v>4</v>
      </c>
      <c r="D7">
        <v>2</v>
      </c>
    </row>
    <row r="8" spans="1:4" x14ac:dyDescent="0.3">
      <c r="A8" t="s">
        <v>11</v>
      </c>
      <c r="B8">
        <v>0</v>
      </c>
      <c r="C8">
        <v>4</v>
      </c>
      <c r="D8">
        <v>2</v>
      </c>
    </row>
    <row r="9" spans="1:4" x14ac:dyDescent="0.3">
      <c r="A9" t="s">
        <v>12</v>
      </c>
      <c r="B9">
        <v>3</v>
      </c>
      <c r="C9">
        <v>3</v>
      </c>
      <c r="D9">
        <f t="shared" si="0"/>
        <v>10</v>
      </c>
    </row>
    <row r="10" spans="1:4" x14ac:dyDescent="0.3">
      <c r="A10" t="s">
        <v>13</v>
      </c>
    </row>
    <row r="11" spans="1:4" x14ac:dyDescent="0.3">
      <c r="A11" t="s">
        <v>14</v>
      </c>
      <c r="B11">
        <v>0</v>
      </c>
      <c r="C11">
        <v>5</v>
      </c>
      <c r="D11">
        <v>2</v>
      </c>
    </row>
    <row r="12" spans="1:4" x14ac:dyDescent="0.3">
      <c r="A12" t="s">
        <v>15</v>
      </c>
      <c r="B12">
        <v>5</v>
      </c>
      <c r="C12">
        <v>5</v>
      </c>
      <c r="D12">
        <f t="shared" si="0"/>
        <v>20</v>
      </c>
    </row>
    <row r="13" spans="1:4" x14ac:dyDescent="0.3">
      <c r="A13" t="s">
        <v>16</v>
      </c>
      <c r="B13">
        <v>110</v>
      </c>
      <c r="C13">
        <v>100</v>
      </c>
      <c r="D13">
        <f t="shared" si="0"/>
        <v>330</v>
      </c>
    </row>
    <row r="14" spans="1:4" x14ac:dyDescent="0.3">
      <c r="A14" t="s">
        <v>17</v>
      </c>
      <c r="B14">
        <v>826</v>
      </c>
      <c r="C14">
        <v>900</v>
      </c>
      <c r="D14">
        <f t="shared" si="0"/>
        <v>2480</v>
      </c>
    </row>
    <row r="15" spans="1:4" x14ac:dyDescent="0.3">
      <c r="A15" t="s">
        <v>18</v>
      </c>
      <c r="B15">
        <v>152</v>
      </c>
      <c r="C15">
        <v>150</v>
      </c>
      <c r="D15">
        <f t="shared" si="0"/>
        <v>460</v>
      </c>
    </row>
    <row r="16" spans="1:4" x14ac:dyDescent="0.3">
      <c r="A16" t="s">
        <v>19</v>
      </c>
      <c r="B16">
        <v>216</v>
      </c>
      <c r="C16">
        <v>200</v>
      </c>
      <c r="D16">
        <f t="shared" si="0"/>
        <v>650</v>
      </c>
    </row>
    <row r="17" spans="1:4" x14ac:dyDescent="0.3">
      <c r="A17" t="s">
        <v>20</v>
      </c>
      <c r="B17">
        <v>0</v>
      </c>
      <c r="C17">
        <v>4</v>
      </c>
    </row>
    <row r="18" spans="1:4" x14ac:dyDescent="0.3">
      <c r="A18" t="s">
        <v>21</v>
      </c>
    </row>
    <row r="19" spans="1:4" x14ac:dyDescent="0.3">
      <c r="A19" t="s">
        <v>22</v>
      </c>
      <c r="B19">
        <v>29.5</v>
      </c>
      <c r="C19">
        <v>30</v>
      </c>
      <c r="D19">
        <f t="shared" si="0"/>
        <v>90</v>
      </c>
    </row>
    <row r="20" spans="1:4" x14ac:dyDescent="0.3">
      <c r="A20" t="s">
        <v>23</v>
      </c>
      <c r="B20">
        <v>143.5</v>
      </c>
      <c r="C20">
        <v>150</v>
      </c>
      <c r="D20">
        <f t="shared" si="0"/>
        <v>430</v>
      </c>
    </row>
    <row r="21" spans="1:4" x14ac:dyDescent="0.3">
      <c r="A21" t="s">
        <v>24</v>
      </c>
      <c r="B21">
        <v>14</v>
      </c>
      <c r="C21">
        <v>15</v>
      </c>
      <c r="D21">
        <f t="shared" si="0"/>
        <v>40</v>
      </c>
    </row>
    <row r="22" spans="1:4" x14ac:dyDescent="0.3">
      <c r="A22" t="s">
        <v>25</v>
      </c>
      <c r="B22">
        <v>13.5</v>
      </c>
      <c r="C22">
        <v>15</v>
      </c>
      <c r="D22">
        <f t="shared" si="0"/>
        <v>40</v>
      </c>
    </row>
    <row r="23" spans="1:4" x14ac:dyDescent="0.3">
      <c r="A23" t="s">
        <v>26</v>
      </c>
      <c r="B23">
        <v>9.5</v>
      </c>
      <c r="C23">
        <v>10</v>
      </c>
      <c r="D23">
        <f t="shared" si="0"/>
        <v>30</v>
      </c>
    </row>
    <row r="24" spans="1:4" x14ac:dyDescent="0.3">
      <c r="A24" t="s">
        <v>27</v>
      </c>
      <c r="B24">
        <v>13</v>
      </c>
      <c r="C24">
        <v>15</v>
      </c>
      <c r="D24">
        <f t="shared" si="0"/>
        <v>40</v>
      </c>
    </row>
    <row r="25" spans="1:4" x14ac:dyDescent="0.3">
      <c r="A25" t="s">
        <v>28</v>
      </c>
      <c r="B25">
        <v>30</v>
      </c>
      <c r="C25">
        <v>30</v>
      </c>
      <c r="D25">
        <f t="shared" si="0"/>
        <v>90</v>
      </c>
    </row>
    <row r="26" spans="1:4" x14ac:dyDescent="0.3">
      <c r="A26" t="s">
        <v>29</v>
      </c>
      <c r="B26">
        <v>6</v>
      </c>
      <c r="C26">
        <v>5</v>
      </c>
      <c r="D26">
        <f t="shared" si="0"/>
        <v>20</v>
      </c>
    </row>
    <row r="27" spans="1:4" x14ac:dyDescent="0.3">
      <c r="A27" t="s">
        <v>0</v>
      </c>
      <c r="B27">
        <v>0</v>
      </c>
      <c r="C27">
        <v>5</v>
      </c>
      <c r="D27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X98"/>
  <sheetViews>
    <sheetView showGridLines="0" rightToLeft="1" tabSelected="1" view="pageBreakPreview" topLeftCell="A2" zoomScale="80" zoomScaleNormal="80" zoomScaleSheetLayoutView="80" workbookViewId="0">
      <selection activeCell="K2" sqref="K2"/>
    </sheetView>
  </sheetViews>
  <sheetFormatPr defaultColWidth="8.58203125" defaultRowHeight="14" x14ac:dyDescent="0.3"/>
  <cols>
    <col min="1" max="1" width="16.08203125" style="9" bestFit="1" customWidth="1"/>
    <col min="2" max="2" width="18.83203125" style="3" customWidth="1"/>
    <col min="3" max="3" width="7.5" style="3" bestFit="1" customWidth="1"/>
    <col min="4" max="4" width="10.58203125" style="3" bestFit="1" customWidth="1"/>
    <col min="5" max="5" width="19.58203125" style="3" bestFit="1" customWidth="1"/>
    <col min="6" max="6" width="19.58203125" style="3" customWidth="1"/>
    <col min="7" max="7" width="19.83203125" style="3" customWidth="1"/>
    <col min="8" max="8" width="11.33203125" style="3" customWidth="1"/>
    <col min="9" max="9" width="10.5" style="3" customWidth="1"/>
    <col min="10" max="10" width="16.08203125" style="2" customWidth="1"/>
    <col min="11" max="11" width="14" style="4" customWidth="1"/>
    <col min="12" max="12" width="8.58203125" style="4"/>
    <col min="13" max="13" width="13.5" style="4" bestFit="1" customWidth="1"/>
    <col min="14" max="14" width="27.83203125" style="4" customWidth="1"/>
    <col min="15" max="15" width="21.58203125" style="3" bestFit="1" customWidth="1"/>
    <col min="16" max="16" width="12.08203125" style="3" bestFit="1" customWidth="1"/>
    <col min="17" max="17" width="13.5" style="3" customWidth="1"/>
    <col min="18" max="18" width="13.5" style="3" bestFit="1" customWidth="1"/>
    <col min="19" max="19" width="11.33203125" style="3" bestFit="1" customWidth="1"/>
    <col min="20" max="20" width="8.58203125" style="3"/>
    <col min="21" max="22" width="13.5" style="3" bestFit="1" customWidth="1"/>
    <col min="23" max="23" width="8.58203125" style="3"/>
    <col min="24" max="24" width="13.5" style="3" bestFit="1" customWidth="1"/>
    <col min="25" max="16384" width="8.58203125" style="3"/>
  </cols>
  <sheetData>
    <row r="1" spans="1:24" ht="50.5" customHeight="1" x14ac:dyDescent="0.3">
      <c r="A1" s="50" t="s">
        <v>160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24" ht="23" x14ac:dyDescent="0.3">
      <c r="A2" s="53" t="s">
        <v>32</v>
      </c>
      <c r="B2" s="53"/>
      <c r="C2" s="53"/>
      <c r="D2" s="53"/>
      <c r="E2" s="53"/>
      <c r="F2" s="53"/>
      <c r="G2" s="53"/>
      <c r="H2" s="53"/>
      <c r="I2" s="53"/>
      <c r="J2" s="53"/>
      <c r="K2" s="25" t="s">
        <v>31</v>
      </c>
      <c r="L2" s="10"/>
      <c r="M2" s="10"/>
      <c r="N2" s="10"/>
      <c r="P2" s="24">
        <v>0.17</v>
      </c>
    </row>
    <row r="3" spans="1:24" ht="23.15" customHeight="1" x14ac:dyDescent="0.3">
      <c r="A3" s="52" t="s">
        <v>144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29"/>
      <c r="P3" s="28"/>
    </row>
    <row r="4" spans="1:24" ht="39" customHeight="1" x14ac:dyDescent="0.3">
      <c r="A4" s="51" t="s">
        <v>143</v>
      </c>
      <c r="B4" s="51"/>
      <c r="C4" s="51"/>
      <c r="D4" s="51"/>
      <c r="E4" s="51"/>
      <c r="F4" s="40"/>
      <c r="G4" s="40"/>
      <c r="H4" s="51" t="s">
        <v>140</v>
      </c>
      <c r="I4" s="51"/>
      <c r="J4" s="26"/>
      <c r="K4" s="27"/>
      <c r="L4" s="27"/>
      <c r="M4" s="27"/>
      <c r="N4" s="27"/>
      <c r="O4" s="30"/>
    </row>
    <row r="5" spans="1:24" ht="72" x14ac:dyDescent="0.3">
      <c r="A5" s="11" t="s">
        <v>33</v>
      </c>
      <c r="B5" s="11" t="s">
        <v>119</v>
      </c>
      <c r="C5" s="11" t="s">
        <v>120</v>
      </c>
      <c r="D5" s="11" t="s">
        <v>121</v>
      </c>
      <c r="E5" s="11" t="s">
        <v>122</v>
      </c>
      <c r="F5" s="11" t="s">
        <v>191</v>
      </c>
      <c r="G5" s="11" t="s">
        <v>204</v>
      </c>
      <c r="H5" s="11" t="s">
        <v>136</v>
      </c>
      <c r="I5" s="11" t="s">
        <v>141</v>
      </c>
      <c r="J5" s="11" t="s">
        <v>30</v>
      </c>
      <c r="K5" s="11" t="s">
        <v>146</v>
      </c>
      <c r="L5" s="11" t="s">
        <v>1</v>
      </c>
      <c r="M5" s="11" t="s">
        <v>145</v>
      </c>
      <c r="N5" s="11" t="s">
        <v>147</v>
      </c>
    </row>
    <row r="6" spans="1:24" ht="36" x14ac:dyDescent="0.3">
      <c r="A6" s="12" t="s">
        <v>87</v>
      </c>
      <c r="B6" s="12" t="s">
        <v>94</v>
      </c>
      <c r="C6" s="13">
        <v>97</v>
      </c>
      <c r="D6" s="12">
        <v>6</v>
      </c>
      <c r="E6" s="12" t="s">
        <v>187</v>
      </c>
      <c r="F6" s="12"/>
      <c r="G6" s="12" t="s">
        <v>194</v>
      </c>
      <c r="H6" s="12" t="s">
        <v>137</v>
      </c>
      <c r="I6" s="12">
        <v>0</v>
      </c>
      <c r="J6" s="12" t="s">
        <v>148</v>
      </c>
      <c r="K6" s="14">
        <v>0</v>
      </c>
      <c r="L6" s="15">
        <v>1</v>
      </c>
      <c r="M6" s="16">
        <f>L6*K6</f>
        <v>0</v>
      </c>
      <c r="N6" s="17">
        <f t="shared" ref="N6:N54" si="0">IF($K$2="כן",M6*(1+$P$2),M6)</f>
        <v>0</v>
      </c>
    </row>
    <row r="7" spans="1:24" ht="144" x14ac:dyDescent="0.3">
      <c r="A7" s="12" t="s">
        <v>159</v>
      </c>
      <c r="B7" s="12" t="s">
        <v>95</v>
      </c>
      <c r="C7" s="13">
        <v>600</v>
      </c>
      <c r="D7" s="12">
        <v>27</v>
      </c>
      <c r="E7" s="12" t="s">
        <v>188</v>
      </c>
      <c r="F7" s="12" t="s">
        <v>177</v>
      </c>
      <c r="G7" s="12"/>
      <c r="H7" s="12" t="s">
        <v>137</v>
      </c>
      <c r="I7" s="12">
        <v>0</v>
      </c>
      <c r="J7" s="12" t="s">
        <v>148</v>
      </c>
      <c r="K7" s="14">
        <v>0</v>
      </c>
      <c r="L7" s="15">
        <v>1</v>
      </c>
      <c r="M7" s="16">
        <f t="shared" ref="M7" si="1">L7*K7</f>
        <v>0</v>
      </c>
      <c r="N7" s="17">
        <f t="shared" si="0"/>
        <v>0</v>
      </c>
      <c r="Q7" s="8"/>
    </row>
    <row r="8" spans="1:24" ht="90" x14ac:dyDescent="0.3">
      <c r="A8" s="12" t="s">
        <v>88</v>
      </c>
      <c r="B8" s="12" t="s">
        <v>96</v>
      </c>
      <c r="C8" s="13">
        <v>444</v>
      </c>
      <c r="D8" s="12">
        <v>21</v>
      </c>
      <c r="E8" s="12" t="s">
        <v>189</v>
      </c>
      <c r="F8" s="12" t="s">
        <v>179</v>
      </c>
      <c r="G8" s="12"/>
      <c r="H8" s="12" t="s">
        <v>137</v>
      </c>
      <c r="I8" s="12">
        <v>0</v>
      </c>
      <c r="J8" s="12" t="s">
        <v>148</v>
      </c>
      <c r="K8" s="14">
        <v>0</v>
      </c>
      <c r="L8" s="15">
        <v>1</v>
      </c>
      <c r="M8" s="16">
        <f t="shared" ref="M8:M54" si="2">L8*K8</f>
        <v>0</v>
      </c>
      <c r="N8" s="17">
        <f t="shared" si="0"/>
        <v>0</v>
      </c>
      <c r="R8" s="6"/>
      <c r="X8" s="5"/>
    </row>
    <row r="9" spans="1:24" ht="54" x14ac:dyDescent="0.3">
      <c r="A9" s="12" t="s">
        <v>34</v>
      </c>
      <c r="B9" s="12" t="s">
        <v>96</v>
      </c>
      <c r="C9" s="13">
        <v>123</v>
      </c>
      <c r="D9" s="12">
        <v>7</v>
      </c>
      <c r="E9" s="12" t="s">
        <v>124</v>
      </c>
      <c r="F9" s="12" t="s">
        <v>172</v>
      </c>
      <c r="G9" s="12"/>
      <c r="H9" s="12" t="s">
        <v>137</v>
      </c>
      <c r="I9" s="12">
        <v>0</v>
      </c>
      <c r="J9" s="12" t="s">
        <v>148</v>
      </c>
      <c r="K9" s="14">
        <v>0</v>
      </c>
      <c r="L9" s="15">
        <v>1</v>
      </c>
      <c r="M9" s="16">
        <f t="shared" si="2"/>
        <v>0</v>
      </c>
      <c r="N9" s="17">
        <f t="shared" si="0"/>
        <v>0</v>
      </c>
      <c r="R9" s="6"/>
      <c r="X9" s="5"/>
    </row>
    <row r="10" spans="1:24" ht="36" x14ac:dyDescent="0.3">
      <c r="A10" s="12" t="s">
        <v>35</v>
      </c>
      <c r="B10" s="12" t="s">
        <v>97</v>
      </c>
      <c r="C10" s="13">
        <v>388</v>
      </c>
      <c r="D10" s="12">
        <v>16</v>
      </c>
      <c r="E10" s="12" t="s">
        <v>125</v>
      </c>
      <c r="F10" s="12" t="s">
        <v>198</v>
      </c>
      <c r="G10" s="12"/>
      <c r="H10" s="12" t="s">
        <v>137</v>
      </c>
      <c r="I10" s="12">
        <v>1</v>
      </c>
      <c r="J10" s="12" t="s">
        <v>148</v>
      </c>
      <c r="K10" s="14">
        <v>0</v>
      </c>
      <c r="L10" s="15">
        <v>1</v>
      </c>
      <c r="M10" s="16">
        <f t="shared" si="2"/>
        <v>0</v>
      </c>
      <c r="N10" s="17">
        <f t="shared" si="0"/>
        <v>0</v>
      </c>
      <c r="R10" s="6"/>
      <c r="X10" s="5"/>
    </row>
    <row r="11" spans="1:24" ht="90" x14ac:dyDescent="0.3">
      <c r="A11" s="12" t="s">
        <v>36</v>
      </c>
      <c r="B11" s="12" t="s">
        <v>98</v>
      </c>
      <c r="C11" s="13">
        <v>70</v>
      </c>
      <c r="D11" s="12">
        <v>3</v>
      </c>
      <c r="E11" s="12" t="s">
        <v>124</v>
      </c>
      <c r="F11" s="12" t="s">
        <v>172</v>
      </c>
      <c r="G11" s="12"/>
      <c r="H11" s="12" t="s">
        <v>137</v>
      </c>
      <c r="I11" s="12">
        <v>1</v>
      </c>
      <c r="J11" s="12" t="s">
        <v>148</v>
      </c>
      <c r="K11" s="14">
        <v>0</v>
      </c>
      <c r="L11" s="15">
        <v>1</v>
      </c>
      <c r="M11" s="16">
        <f t="shared" si="2"/>
        <v>0</v>
      </c>
      <c r="N11" s="17">
        <f t="shared" si="0"/>
        <v>0</v>
      </c>
      <c r="R11" s="6"/>
      <c r="X11" s="5"/>
    </row>
    <row r="12" spans="1:24" ht="72" x14ac:dyDescent="0.3">
      <c r="A12" s="12" t="s">
        <v>89</v>
      </c>
      <c r="B12" s="12" t="s">
        <v>99</v>
      </c>
      <c r="C12" s="13">
        <f>+D12*10</f>
        <v>200</v>
      </c>
      <c r="D12" s="12">
        <v>20</v>
      </c>
      <c r="E12" s="12" t="s">
        <v>124</v>
      </c>
      <c r="F12" s="12" t="s">
        <v>172</v>
      </c>
      <c r="G12" s="12"/>
      <c r="H12" s="12" t="s">
        <v>137</v>
      </c>
      <c r="I12" s="12">
        <v>1</v>
      </c>
      <c r="J12" s="12" t="s">
        <v>148</v>
      </c>
      <c r="K12" s="14">
        <v>0</v>
      </c>
      <c r="L12" s="15">
        <v>1</v>
      </c>
      <c r="M12" s="16">
        <f t="shared" si="2"/>
        <v>0</v>
      </c>
      <c r="N12" s="17">
        <f t="shared" si="0"/>
        <v>0</v>
      </c>
      <c r="R12" s="6"/>
      <c r="X12" s="5"/>
    </row>
    <row r="13" spans="1:24" ht="36" x14ac:dyDescent="0.3">
      <c r="A13" s="12" t="s">
        <v>37</v>
      </c>
      <c r="B13" s="12" t="s">
        <v>94</v>
      </c>
      <c r="C13" s="13">
        <v>97</v>
      </c>
      <c r="D13" s="12">
        <v>9</v>
      </c>
      <c r="E13" s="12" t="s">
        <v>124</v>
      </c>
      <c r="F13" s="12" t="s">
        <v>199</v>
      </c>
      <c r="G13" s="12"/>
      <c r="H13" s="12" t="s">
        <v>137</v>
      </c>
      <c r="I13" s="12">
        <v>1</v>
      </c>
      <c r="J13" s="12" t="s">
        <v>148</v>
      </c>
      <c r="K13" s="14">
        <v>0</v>
      </c>
      <c r="L13" s="15">
        <v>1</v>
      </c>
      <c r="M13" s="16">
        <f t="shared" si="2"/>
        <v>0</v>
      </c>
      <c r="N13" s="17">
        <f t="shared" si="0"/>
        <v>0</v>
      </c>
      <c r="R13" s="6"/>
      <c r="X13" s="5"/>
    </row>
    <row r="14" spans="1:24" ht="90" x14ac:dyDescent="0.3">
      <c r="A14" s="12" t="s">
        <v>38</v>
      </c>
      <c r="B14" s="12" t="s">
        <v>100</v>
      </c>
      <c r="C14" s="13">
        <v>55</v>
      </c>
      <c r="D14" s="12">
        <v>3</v>
      </c>
      <c r="E14" s="12" t="s">
        <v>124</v>
      </c>
      <c r="F14" s="12" t="s">
        <v>172</v>
      </c>
      <c r="G14" s="12"/>
      <c r="H14" s="12" t="s">
        <v>137</v>
      </c>
      <c r="I14" s="12">
        <v>1</v>
      </c>
      <c r="J14" s="12" t="s">
        <v>148</v>
      </c>
      <c r="K14" s="14">
        <v>0</v>
      </c>
      <c r="L14" s="15">
        <v>1</v>
      </c>
      <c r="M14" s="16">
        <f t="shared" ref="M14:M15" si="3">L14*K14</f>
        <v>0</v>
      </c>
      <c r="N14" s="17">
        <f t="shared" si="0"/>
        <v>0</v>
      </c>
      <c r="R14" s="6"/>
      <c r="X14" s="5"/>
    </row>
    <row r="15" spans="1:24" ht="54" x14ac:dyDescent="0.3">
      <c r="A15" s="12" t="s">
        <v>39</v>
      </c>
      <c r="B15" s="12" t="s">
        <v>101</v>
      </c>
      <c r="C15" s="13">
        <v>70</v>
      </c>
      <c r="D15" s="12">
        <v>8</v>
      </c>
      <c r="E15" s="12" t="s">
        <v>124</v>
      </c>
      <c r="F15" s="12" t="s">
        <v>172</v>
      </c>
      <c r="G15" s="12"/>
      <c r="H15" s="12" t="s">
        <v>137</v>
      </c>
      <c r="I15" s="12">
        <v>1</v>
      </c>
      <c r="J15" s="12" t="s">
        <v>148</v>
      </c>
      <c r="K15" s="14">
        <v>0</v>
      </c>
      <c r="L15" s="15">
        <v>1</v>
      </c>
      <c r="M15" s="16">
        <f t="shared" si="3"/>
        <v>0</v>
      </c>
      <c r="N15" s="17">
        <f t="shared" si="0"/>
        <v>0</v>
      </c>
      <c r="R15" s="6"/>
      <c r="X15" s="5"/>
    </row>
    <row r="16" spans="1:24" ht="54" x14ac:dyDescent="0.3">
      <c r="A16" s="12" t="s">
        <v>40</v>
      </c>
      <c r="B16" s="12" t="s">
        <v>102</v>
      </c>
      <c r="C16" s="13">
        <v>550</v>
      </c>
      <c r="D16" s="12">
        <v>59</v>
      </c>
      <c r="E16" s="12" t="s">
        <v>126</v>
      </c>
      <c r="F16" s="12" t="s">
        <v>198</v>
      </c>
      <c r="G16" s="12" t="s">
        <v>179</v>
      </c>
      <c r="H16" s="12" t="s">
        <v>137</v>
      </c>
      <c r="I16" s="12">
        <v>1</v>
      </c>
      <c r="J16" s="12" t="s">
        <v>148</v>
      </c>
      <c r="K16" s="14">
        <v>0</v>
      </c>
      <c r="L16" s="15">
        <v>1</v>
      </c>
      <c r="M16" s="16">
        <f t="shared" si="2"/>
        <v>0</v>
      </c>
      <c r="N16" s="17">
        <f t="shared" si="0"/>
        <v>0</v>
      </c>
      <c r="R16" s="6"/>
      <c r="X16" s="5"/>
    </row>
    <row r="17" spans="1:24" ht="72" x14ac:dyDescent="0.3">
      <c r="A17" s="12" t="s">
        <v>41</v>
      </c>
      <c r="B17" s="12" t="s">
        <v>101</v>
      </c>
      <c r="C17" s="13">
        <v>40</v>
      </c>
      <c r="D17" s="12">
        <v>6</v>
      </c>
      <c r="E17" s="12" t="s">
        <v>127</v>
      </c>
      <c r="F17" s="12" t="s">
        <v>203</v>
      </c>
      <c r="G17" s="12" t="s">
        <v>182</v>
      </c>
      <c r="H17" s="12" t="s">
        <v>137</v>
      </c>
      <c r="I17" s="12">
        <v>2</v>
      </c>
      <c r="J17" s="12" t="s">
        <v>148</v>
      </c>
      <c r="K17" s="14">
        <v>0</v>
      </c>
      <c r="L17" s="15">
        <v>1</v>
      </c>
      <c r="M17" s="16">
        <f t="shared" si="2"/>
        <v>0</v>
      </c>
      <c r="N17" s="17">
        <f t="shared" si="0"/>
        <v>0</v>
      </c>
      <c r="R17" s="6"/>
      <c r="X17" s="5"/>
    </row>
    <row r="18" spans="1:24" ht="72" x14ac:dyDescent="0.3">
      <c r="A18" s="12" t="s">
        <v>42</v>
      </c>
      <c r="B18" s="12" t="s">
        <v>103</v>
      </c>
      <c r="C18" s="13">
        <f>+D18*10</f>
        <v>350</v>
      </c>
      <c r="D18" s="12">
        <v>35</v>
      </c>
      <c r="E18" s="12" t="s">
        <v>127</v>
      </c>
      <c r="F18" s="12" t="s">
        <v>205</v>
      </c>
      <c r="G18" s="12" t="s">
        <v>179</v>
      </c>
      <c r="H18" s="12" t="s">
        <v>137</v>
      </c>
      <c r="I18" s="12">
        <v>2</v>
      </c>
      <c r="J18" s="12" t="s">
        <v>148</v>
      </c>
      <c r="K18" s="18">
        <v>0</v>
      </c>
      <c r="L18" s="15">
        <v>1</v>
      </c>
      <c r="M18" s="16">
        <f t="shared" si="2"/>
        <v>0</v>
      </c>
      <c r="N18" s="17">
        <f t="shared" si="0"/>
        <v>0</v>
      </c>
      <c r="R18" s="6"/>
      <c r="X18" s="5"/>
    </row>
    <row r="19" spans="1:24" ht="72" x14ac:dyDescent="0.3">
      <c r="A19" s="12" t="s">
        <v>43</v>
      </c>
      <c r="B19" s="12" t="s">
        <v>104</v>
      </c>
      <c r="C19" s="13">
        <f>+D19*10</f>
        <v>340</v>
      </c>
      <c r="D19" s="12">
        <v>34</v>
      </c>
      <c r="E19" s="12" t="s">
        <v>127</v>
      </c>
      <c r="F19" s="12" t="s">
        <v>182</v>
      </c>
      <c r="G19" s="12" t="s">
        <v>182</v>
      </c>
      <c r="H19" s="12" t="s">
        <v>137</v>
      </c>
      <c r="I19" s="12">
        <v>2</v>
      </c>
      <c r="J19" s="12" t="s">
        <v>148</v>
      </c>
      <c r="K19" s="19">
        <v>0</v>
      </c>
      <c r="L19" s="15">
        <v>1</v>
      </c>
      <c r="M19" s="16">
        <f t="shared" si="2"/>
        <v>0</v>
      </c>
      <c r="N19" s="17">
        <f t="shared" si="0"/>
        <v>0</v>
      </c>
      <c r="R19" s="6"/>
      <c r="X19" s="5"/>
    </row>
    <row r="20" spans="1:24" ht="72" x14ac:dyDescent="0.3">
      <c r="A20" s="12" t="s">
        <v>44</v>
      </c>
      <c r="B20" s="12" t="s">
        <v>105</v>
      </c>
      <c r="C20" s="13">
        <v>550</v>
      </c>
      <c r="D20" s="12">
        <v>39</v>
      </c>
      <c r="E20" s="12" t="s">
        <v>190</v>
      </c>
      <c r="F20" s="12" t="s">
        <v>182</v>
      </c>
      <c r="G20" s="12"/>
      <c r="H20" s="12" t="s">
        <v>137</v>
      </c>
      <c r="I20" s="12">
        <v>2</v>
      </c>
      <c r="J20" s="12" t="s">
        <v>148</v>
      </c>
      <c r="K20" s="19">
        <v>0</v>
      </c>
      <c r="L20" s="15">
        <v>1</v>
      </c>
      <c r="M20" s="16">
        <f t="shared" si="2"/>
        <v>0</v>
      </c>
      <c r="N20" s="17">
        <f t="shared" si="0"/>
        <v>0</v>
      </c>
      <c r="R20" s="6"/>
      <c r="X20" s="5"/>
    </row>
    <row r="21" spans="1:24" ht="54" x14ac:dyDescent="0.3">
      <c r="A21" s="12" t="s">
        <v>45</v>
      </c>
      <c r="B21" s="12" t="s">
        <v>105</v>
      </c>
      <c r="C21" s="13">
        <f>+D21*10</f>
        <v>290</v>
      </c>
      <c r="D21" s="12">
        <v>29</v>
      </c>
      <c r="E21" s="12" t="s">
        <v>128</v>
      </c>
      <c r="F21" s="12" t="s">
        <v>172</v>
      </c>
      <c r="G21" s="12" t="s">
        <v>182</v>
      </c>
      <c r="H21" s="12" t="s">
        <v>137</v>
      </c>
      <c r="I21" s="12">
        <v>2</v>
      </c>
      <c r="J21" s="12" t="s">
        <v>148</v>
      </c>
      <c r="K21" s="19">
        <v>0</v>
      </c>
      <c r="L21" s="15">
        <v>1</v>
      </c>
      <c r="M21" s="16">
        <f t="shared" si="2"/>
        <v>0</v>
      </c>
      <c r="N21" s="17">
        <f t="shared" si="0"/>
        <v>0</v>
      </c>
      <c r="R21" s="6"/>
      <c r="X21" s="5"/>
    </row>
    <row r="22" spans="1:24" ht="92.5" customHeight="1" x14ac:dyDescent="0.3">
      <c r="A22" s="12" t="s">
        <v>46</v>
      </c>
      <c r="B22" s="12" t="s">
        <v>101</v>
      </c>
      <c r="C22" s="13">
        <v>623</v>
      </c>
      <c r="D22" s="12">
        <v>90</v>
      </c>
      <c r="E22" s="12" t="s">
        <v>128</v>
      </c>
      <c r="F22" s="12" t="s">
        <v>179</v>
      </c>
      <c r="G22" s="12" t="s">
        <v>182</v>
      </c>
      <c r="H22" s="12" t="s">
        <v>137</v>
      </c>
      <c r="I22" s="12">
        <v>3</v>
      </c>
      <c r="J22" s="12" t="s">
        <v>148</v>
      </c>
      <c r="K22" s="19">
        <v>0</v>
      </c>
      <c r="L22" s="15">
        <v>1</v>
      </c>
      <c r="M22" s="20">
        <f t="shared" ref="M22:M30" si="4">L22*K22</f>
        <v>0</v>
      </c>
      <c r="N22" s="21">
        <f t="shared" si="0"/>
        <v>0</v>
      </c>
      <c r="R22" s="6"/>
      <c r="X22" s="5"/>
    </row>
    <row r="23" spans="1:24" ht="90" x14ac:dyDescent="0.3">
      <c r="A23" s="12" t="s">
        <v>47</v>
      </c>
      <c r="B23" s="12" t="s">
        <v>106</v>
      </c>
      <c r="C23" s="13">
        <v>700</v>
      </c>
      <c r="D23" s="12">
        <v>40</v>
      </c>
      <c r="E23" s="12" t="s">
        <v>127</v>
      </c>
      <c r="F23" s="12" t="s">
        <v>179</v>
      </c>
      <c r="G23" s="12" t="s">
        <v>182</v>
      </c>
      <c r="H23" s="12" t="s">
        <v>137</v>
      </c>
      <c r="I23" s="12">
        <v>3</v>
      </c>
      <c r="J23" s="12" t="s">
        <v>148</v>
      </c>
      <c r="K23" s="19">
        <v>0</v>
      </c>
      <c r="L23" s="15">
        <v>1</v>
      </c>
      <c r="M23" s="20">
        <f t="shared" si="4"/>
        <v>0</v>
      </c>
      <c r="N23" s="21">
        <f t="shared" si="0"/>
        <v>0</v>
      </c>
      <c r="R23" s="6"/>
      <c r="X23" s="5"/>
    </row>
    <row r="24" spans="1:24" ht="90" x14ac:dyDescent="0.3">
      <c r="A24" s="12" t="s">
        <v>48</v>
      </c>
      <c r="B24" s="12" t="s">
        <v>104</v>
      </c>
      <c r="C24" s="13">
        <f>+D24*10</f>
        <v>240</v>
      </c>
      <c r="D24" s="12">
        <v>24</v>
      </c>
      <c r="E24" s="12" t="s">
        <v>192</v>
      </c>
      <c r="F24" s="12" t="s">
        <v>182</v>
      </c>
      <c r="G24" s="12"/>
      <c r="H24" s="12" t="s">
        <v>137</v>
      </c>
      <c r="I24" s="12">
        <v>3</v>
      </c>
      <c r="J24" s="12" t="s">
        <v>148</v>
      </c>
      <c r="K24" s="19">
        <v>0</v>
      </c>
      <c r="L24" s="15">
        <v>1</v>
      </c>
      <c r="M24" s="20">
        <f t="shared" si="4"/>
        <v>0</v>
      </c>
      <c r="N24" s="21">
        <f t="shared" si="0"/>
        <v>0</v>
      </c>
      <c r="R24" s="6"/>
      <c r="X24" s="5"/>
    </row>
    <row r="25" spans="1:24" ht="72" x14ac:dyDescent="0.3">
      <c r="A25" s="12" t="s">
        <v>49</v>
      </c>
      <c r="B25" s="12" t="s">
        <v>104</v>
      </c>
      <c r="C25" s="13">
        <f>+D25*10</f>
        <v>290</v>
      </c>
      <c r="D25" s="12">
        <v>29</v>
      </c>
      <c r="E25" s="12" t="s">
        <v>193</v>
      </c>
      <c r="F25" s="12" t="s">
        <v>182</v>
      </c>
      <c r="G25" s="12"/>
      <c r="H25" s="12" t="s">
        <v>137</v>
      </c>
      <c r="I25" s="12">
        <v>3</v>
      </c>
      <c r="J25" s="12" t="s">
        <v>148</v>
      </c>
      <c r="K25" s="19">
        <v>0</v>
      </c>
      <c r="L25" s="15">
        <v>1</v>
      </c>
      <c r="M25" s="20">
        <f t="shared" si="4"/>
        <v>0</v>
      </c>
      <c r="N25" s="21">
        <f t="shared" si="0"/>
        <v>0</v>
      </c>
      <c r="R25" s="6"/>
      <c r="X25" s="5"/>
    </row>
    <row r="26" spans="1:24" ht="126" x14ac:dyDescent="0.3">
      <c r="A26" s="12" t="s">
        <v>50</v>
      </c>
      <c r="B26" s="12" t="s">
        <v>101</v>
      </c>
      <c r="C26" s="13">
        <v>350</v>
      </c>
      <c r="D26" s="12">
        <v>39</v>
      </c>
      <c r="E26" s="12" t="s">
        <v>129</v>
      </c>
      <c r="F26" s="12" t="s">
        <v>182</v>
      </c>
      <c r="G26" s="12" t="s">
        <v>182</v>
      </c>
      <c r="H26" s="12" t="s">
        <v>137</v>
      </c>
      <c r="I26" s="12">
        <v>4</v>
      </c>
      <c r="J26" s="12" t="s">
        <v>148</v>
      </c>
      <c r="K26" s="19">
        <v>0</v>
      </c>
      <c r="L26" s="15">
        <v>1</v>
      </c>
      <c r="M26" s="20">
        <f t="shared" si="4"/>
        <v>0</v>
      </c>
      <c r="N26" s="21">
        <f t="shared" si="0"/>
        <v>0</v>
      </c>
      <c r="R26" s="6"/>
      <c r="X26" s="5"/>
    </row>
    <row r="27" spans="1:24" ht="108" x14ac:dyDescent="0.3">
      <c r="A27" s="12" t="s">
        <v>51</v>
      </c>
      <c r="B27" s="12" t="s">
        <v>101</v>
      </c>
      <c r="C27" s="13">
        <v>480</v>
      </c>
      <c r="D27" s="12">
        <v>52</v>
      </c>
      <c r="E27" s="12" t="s">
        <v>129</v>
      </c>
      <c r="F27" s="12" t="s">
        <v>203</v>
      </c>
      <c r="G27" s="12" t="s">
        <v>182</v>
      </c>
      <c r="H27" s="12" t="s">
        <v>137</v>
      </c>
      <c r="I27" s="12">
        <v>4</v>
      </c>
      <c r="J27" s="12" t="s">
        <v>148</v>
      </c>
      <c r="K27" s="19">
        <v>0</v>
      </c>
      <c r="L27" s="15">
        <v>1</v>
      </c>
      <c r="M27" s="20">
        <f t="shared" si="4"/>
        <v>0</v>
      </c>
      <c r="N27" s="21">
        <f t="shared" si="0"/>
        <v>0</v>
      </c>
      <c r="R27" s="6"/>
      <c r="X27" s="5"/>
    </row>
    <row r="28" spans="1:24" ht="108" x14ac:dyDescent="0.3">
      <c r="A28" s="12" t="s">
        <v>52</v>
      </c>
      <c r="B28" s="12" t="s">
        <v>101</v>
      </c>
      <c r="C28" s="13">
        <v>550</v>
      </c>
      <c r="D28" s="12">
        <v>83</v>
      </c>
      <c r="E28" s="12" t="s">
        <v>129</v>
      </c>
      <c r="F28" s="12" t="s">
        <v>182</v>
      </c>
      <c r="G28" s="12" t="s">
        <v>182</v>
      </c>
      <c r="H28" s="12" t="s">
        <v>137</v>
      </c>
      <c r="I28" s="12">
        <v>5</v>
      </c>
      <c r="J28" s="12" t="s">
        <v>148</v>
      </c>
      <c r="K28" s="19">
        <v>0</v>
      </c>
      <c r="L28" s="15">
        <v>1</v>
      </c>
      <c r="M28" s="20">
        <f t="shared" si="4"/>
        <v>0</v>
      </c>
      <c r="N28" s="21">
        <f t="shared" si="0"/>
        <v>0</v>
      </c>
      <c r="R28" s="6"/>
      <c r="X28" s="5"/>
    </row>
    <row r="29" spans="1:24" ht="64.5" customHeight="1" x14ac:dyDescent="0.3">
      <c r="A29" s="12" t="s">
        <v>53</v>
      </c>
      <c r="B29" s="12" t="s">
        <v>107</v>
      </c>
      <c r="C29" s="13">
        <f>+D29*10</f>
        <v>60</v>
      </c>
      <c r="D29" s="12">
        <v>6</v>
      </c>
      <c r="E29" s="12" t="s">
        <v>190</v>
      </c>
      <c r="F29" s="12" t="s">
        <v>194</v>
      </c>
      <c r="G29" s="12"/>
      <c r="H29" s="12" t="s">
        <v>137</v>
      </c>
      <c r="I29" s="12">
        <v>5</v>
      </c>
      <c r="J29" s="12" t="s">
        <v>148</v>
      </c>
      <c r="K29" s="19">
        <v>0</v>
      </c>
      <c r="L29" s="15">
        <v>1</v>
      </c>
      <c r="M29" s="20">
        <f t="shared" si="4"/>
        <v>0</v>
      </c>
      <c r="N29" s="21">
        <f t="shared" si="0"/>
        <v>0</v>
      </c>
      <c r="R29" s="6"/>
      <c r="X29" s="5"/>
    </row>
    <row r="30" spans="1:24" ht="72" x14ac:dyDescent="0.3">
      <c r="A30" s="12" t="s">
        <v>54</v>
      </c>
      <c r="B30" s="12" t="s">
        <v>108</v>
      </c>
      <c r="C30" s="13">
        <v>400</v>
      </c>
      <c r="D30" s="12">
        <v>40</v>
      </c>
      <c r="E30" s="12" t="s">
        <v>127</v>
      </c>
      <c r="F30" s="12" t="s">
        <v>182</v>
      </c>
      <c r="G30" s="12" t="s">
        <v>194</v>
      </c>
      <c r="H30" s="12" t="s">
        <v>137</v>
      </c>
      <c r="I30" s="12">
        <v>5</v>
      </c>
      <c r="J30" s="12" t="s">
        <v>148</v>
      </c>
      <c r="K30" s="14">
        <v>0</v>
      </c>
      <c r="L30" s="15">
        <v>1</v>
      </c>
      <c r="M30" s="16">
        <f t="shared" si="4"/>
        <v>0</v>
      </c>
      <c r="N30" s="17">
        <f t="shared" si="0"/>
        <v>0</v>
      </c>
      <c r="Q30" s="6"/>
      <c r="U30" s="7"/>
      <c r="V30" s="6"/>
      <c r="X30" s="6"/>
    </row>
    <row r="31" spans="1:24" ht="54" x14ac:dyDescent="0.3">
      <c r="A31" s="12" t="s">
        <v>55</v>
      </c>
      <c r="B31" s="12" t="s">
        <v>101</v>
      </c>
      <c r="C31" s="13">
        <v>150</v>
      </c>
      <c r="D31" s="12">
        <v>0</v>
      </c>
      <c r="E31" s="12" t="s">
        <v>130</v>
      </c>
      <c r="F31" s="12" t="s">
        <v>180</v>
      </c>
      <c r="G31" s="12"/>
      <c r="H31" s="12" t="s">
        <v>138</v>
      </c>
      <c r="I31" s="13">
        <v>-1</v>
      </c>
      <c r="J31" s="12" t="s">
        <v>148</v>
      </c>
      <c r="K31" s="14">
        <v>0</v>
      </c>
      <c r="L31" s="15">
        <v>1</v>
      </c>
      <c r="M31" s="16">
        <f t="shared" si="2"/>
        <v>0</v>
      </c>
      <c r="N31" s="17">
        <f t="shared" si="0"/>
        <v>0</v>
      </c>
      <c r="Q31" s="6"/>
    </row>
    <row r="32" spans="1:24" ht="54" x14ac:dyDescent="0.3">
      <c r="A32" s="12" t="s">
        <v>206</v>
      </c>
      <c r="B32" s="12" t="s">
        <v>109</v>
      </c>
      <c r="C32" s="13">
        <v>300</v>
      </c>
      <c r="D32" s="12">
        <v>2</v>
      </c>
      <c r="E32" s="12" t="s">
        <v>195</v>
      </c>
      <c r="F32" s="12" t="s">
        <v>180</v>
      </c>
      <c r="G32" s="12" t="s">
        <v>178</v>
      </c>
      <c r="H32" s="12" t="s">
        <v>138</v>
      </c>
      <c r="I32" s="13">
        <v>-1</v>
      </c>
      <c r="J32" s="12" t="s">
        <v>148</v>
      </c>
      <c r="K32" s="14">
        <v>0</v>
      </c>
      <c r="L32" s="15">
        <v>1</v>
      </c>
      <c r="M32" s="16">
        <f t="shared" si="2"/>
        <v>0</v>
      </c>
      <c r="N32" s="17">
        <f t="shared" si="0"/>
        <v>0</v>
      </c>
      <c r="Q32" s="6"/>
      <c r="U32" s="6"/>
    </row>
    <row r="33" spans="1:17" ht="48" customHeight="1" x14ac:dyDescent="0.3">
      <c r="A33" s="12" t="s">
        <v>56</v>
      </c>
      <c r="B33" s="12" t="s">
        <v>110</v>
      </c>
      <c r="C33" s="13">
        <v>182</v>
      </c>
      <c r="D33" s="12">
        <v>0</v>
      </c>
      <c r="E33" s="12" t="s">
        <v>207</v>
      </c>
      <c r="F33" s="12" t="s">
        <v>180</v>
      </c>
      <c r="G33" s="12" t="s">
        <v>178</v>
      </c>
      <c r="H33" s="12" t="s">
        <v>138</v>
      </c>
      <c r="I33" s="12">
        <v>-1</v>
      </c>
      <c r="J33" s="12" t="s">
        <v>148</v>
      </c>
      <c r="K33" s="14">
        <v>0</v>
      </c>
      <c r="L33" s="15">
        <v>1</v>
      </c>
      <c r="M33" s="16">
        <f t="shared" si="2"/>
        <v>0</v>
      </c>
      <c r="N33" s="17">
        <f t="shared" si="0"/>
        <v>0</v>
      </c>
      <c r="Q33" s="6"/>
    </row>
    <row r="34" spans="1:17" ht="72" x14ac:dyDescent="0.3">
      <c r="A34" s="12" t="s">
        <v>57</v>
      </c>
      <c r="B34" s="12" t="s">
        <v>111</v>
      </c>
      <c r="C34" s="13">
        <v>692</v>
      </c>
      <c r="D34" s="12">
        <v>35</v>
      </c>
      <c r="E34" s="12" t="s">
        <v>125</v>
      </c>
      <c r="F34" s="12" t="s">
        <v>182</v>
      </c>
      <c r="G34" s="12"/>
      <c r="H34" s="12" t="s">
        <v>138</v>
      </c>
      <c r="I34" s="12">
        <v>1</v>
      </c>
      <c r="J34" s="12" t="s">
        <v>148</v>
      </c>
      <c r="K34" s="14">
        <v>0</v>
      </c>
      <c r="L34" s="15">
        <v>1</v>
      </c>
      <c r="M34" s="16">
        <f t="shared" si="2"/>
        <v>0</v>
      </c>
      <c r="N34" s="17">
        <f t="shared" si="0"/>
        <v>0</v>
      </c>
      <c r="Q34" s="6"/>
    </row>
    <row r="35" spans="1:17" ht="54" x14ac:dyDescent="0.3">
      <c r="A35" s="12" t="s">
        <v>90</v>
      </c>
      <c r="B35" s="12" t="s">
        <v>111</v>
      </c>
      <c r="C35" s="13">
        <f>+D35*10</f>
        <v>60</v>
      </c>
      <c r="D35" s="12">
        <v>6</v>
      </c>
      <c r="E35" s="12" t="s">
        <v>190</v>
      </c>
      <c r="F35" s="12" t="s">
        <v>172</v>
      </c>
      <c r="G35" s="12"/>
      <c r="H35" s="12" t="s">
        <v>138</v>
      </c>
      <c r="I35" s="12">
        <v>1</v>
      </c>
      <c r="J35" s="12" t="s">
        <v>148</v>
      </c>
      <c r="K35" s="14">
        <v>0</v>
      </c>
      <c r="L35" s="15">
        <v>1</v>
      </c>
      <c r="M35" s="16">
        <f t="shared" si="2"/>
        <v>0</v>
      </c>
      <c r="N35" s="17">
        <f t="shared" si="0"/>
        <v>0</v>
      </c>
      <c r="Q35" s="6"/>
    </row>
    <row r="36" spans="1:17" ht="54" x14ac:dyDescent="0.3">
      <c r="A36" s="12" t="s">
        <v>58</v>
      </c>
      <c r="B36" s="12" t="s">
        <v>103</v>
      </c>
      <c r="C36" s="13">
        <v>300</v>
      </c>
      <c r="D36" s="12">
        <v>15</v>
      </c>
      <c r="E36" s="12" t="s">
        <v>125</v>
      </c>
      <c r="F36" s="12" t="s">
        <v>182</v>
      </c>
      <c r="G36" s="12"/>
      <c r="H36" s="12" t="s">
        <v>138</v>
      </c>
      <c r="I36" s="12">
        <v>1</v>
      </c>
      <c r="J36" s="12" t="s">
        <v>148</v>
      </c>
      <c r="K36" s="14">
        <v>0</v>
      </c>
      <c r="L36" s="15">
        <v>1</v>
      </c>
      <c r="M36" s="16">
        <f t="shared" si="2"/>
        <v>0</v>
      </c>
      <c r="N36" s="17">
        <f t="shared" si="0"/>
        <v>0</v>
      </c>
      <c r="Q36" s="6"/>
    </row>
    <row r="37" spans="1:17" ht="54" x14ac:dyDescent="0.3">
      <c r="A37" s="12" t="s">
        <v>59</v>
      </c>
      <c r="B37" s="12" t="s">
        <v>96</v>
      </c>
      <c r="C37" s="13">
        <v>142</v>
      </c>
      <c r="D37" s="12">
        <v>15</v>
      </c>
      <c r="E37" s="12" t="s">
        <v>128</v>
      </c>
      <c r="F37" s="12"/>
      <c r="G37" s="12" t="s">
        <v>179</v>
      </c>
      <c r="H37" s="12" t="s">
        <v>138</v>
      </c>
      <c r="I37" s="12">
        <v>1</v>
      </c>
      <c r="J37" s="12" t="s">
        <v>148</v>
      </c>
      <c r="K37" s="14">
        <v>0</v>
      </c>
      <c r="L37" s="15">
        <v>1</v>
      </c>
      <c r="M37" s="16">
        <f t="shared" si="2"/>
        <v>0</v>
      </c>
      <c r="N37" s="17">
        <f t="shared" si="0"/>
        <v>0</v>
      </c>
      <c r="Q37" s="6"/>
    </row>
    <row r="38" spans="1:17" ht="36" x14ac:dyDescent="0.3">
      <c r="A38" s="12" t="s">
        <v>60</v>
      </c>
      <c r="B38" s="12" t="s">
        <v>110</v>
      </c>
      <c r="C38" s="13">
        <v>2042</v>
      </c>
      <c r="D38" s="12">
        <v>172</v>
      </c>
      <c r="E38" s="12" t="s">
        <v>131</v>
      </c>
      <c r="F38" s="12" t="s">
        <v>178</v>
      </c>
      <c r="G38" s="12"/>
      <c r="H38" s="12" t="s">
        <v>138</v>
      </c>
      <c r="I38" s="12">
        <v>2</v>
      </c>
      <c r="J38" s="12" t="s">
        <v>148</v>
      </c>
      <c r="K38" s="14">
        <v>0</v>
      </c>
      <c r="L38" s="15">
        <v>1</v>
      </c>
      <c r="M38" s="16">
        <f t="shared" si="2"/>
        <v>0</v>
      </c>
      <c r="N38" s="17">
        <f t="shared" si="0"/>
        <v>0</v>
      </c>
      <c r="Q38" s="6"/>
    </row>
    <row r="39" spans="1:17" ht="54" x14ac:dyDescent="0.3">
      <c r="A39" s="12" t="s">
        <v>61</v>
      </c>
      <c r="B39" s="12" t="s">
        <v>101</v>
      </c>
      <c r="C39" s="13">
        <v>290</v>
      </c>
      <c r="D39" s="12">
        <v>50</v>
      </c>
      <c r="E39" s="12" t="s">
        <v>197</v>
      </c>
      <c r="F39" s="12" t="s">
        <v>182</v>
      </c>
      <c r="G39" s="12"/>
      <c r="H39" s="12" t="s">
        <v>138</v>
      </c>
      <c r="I39" s="13">
        <v>3</v>
      </c>
      <c r="J39" s="12" t="s">
        <v>148</v>
      </c>
      <c r="K39" s="14">
        <v>0</v>
      </c>
      <c r="L39" s="15">
        <v>1</v>
      </c>
      <c r="M39" s="16">
        <f t="shared" si="2"/>
        <v>0</v>
      </c>
      <c r="N39" s="17">
        <f t="shared" si="0"/>
        <v>0</v>
      </c>
      <c r="Q39" s="6"/>
    </row>
    <row r="40" spans="1:17" ht="54" x14ac:dyDescent="0.3">
      <c r="A40" s="12" t="s">
        <v>61</v>
      </c>
      <c r="B40" s="12" t="s">
        <v>101</v>
      </c>
      <c r="C40" s="13">
        <v>10</v>
      </c>
      <c r="D40" s="12">
        <v>0</v>
      </c>
      <c r="E40" s="12" t="s">
        <v>196</v>
      </c>
      <c r="F40" s="12" t="s">
        <v>182</v>
      </c>
      <c r="G40" s="12"/>
      <c r="H40" s="12" t="s">
        <v>138</v>
      </c>
      <c r="I40" s="13">
        <v>3</v>
      </c>
      <c r="J40" s="12" t="s">
        <v>148</v>
      </c>
      <c r="K40" s="14">
        <v>0</v>
      </c>
      <c r="L40" s="15">
        <v>1</v>
      </c>
      <c r="M40" s="16">
        <f t="shared" ref="M40" si="5">L40*K40</f>
        <v>0</v>
      </c>
      <c r="N40" s="17">
        <f t="shared" ref="N40" si="6">IF($K$2="כן",M40*(1+$P$2),M40)</f>
        <v>0</v>
      </c>
      <c r="Q40" s="6"/>
    </row>
    <row r="41" spans="1:17" ht="54" x14ac:dyDescent="0.3">
      <c r="A41" s="12" t="s">
        <v>62</v>
      </c>
      <c r="B41" s="12" t="s">
        <v>112</v>
      </c>
      <c r="C41" s="13">
        <v>300</v>
      </c>
      <c r="D41" s="12">
        <v>20</v>
      </c>
      <c r="E41" s="12" t="s">
        <v>124</v>
      </c>
      <c r="F41" s="12" t="s">
        <v>172</v>
      </c>
      <c r="G41" s="12"/>
      <c r="H41" s="12" t="s">
        <v>138</v>
      </c>
      <c r="I41" s="12">
        <v>3</v>
      </c>
      <c r="J41" s="12" t="s">
        <v>148</v>
      </c>
      <c r="K41" s="14">
        <v>0</v>
      </c>
      <c r="L41" s="15">
        <v>1</v>
      </c>
      <c r="M41" s="16">
        <f t="shared" si="2"/>
        <v>0</v>
      </c>
      <c r="N41" s="17">
        <f t="shared" si="0"/>
        <v>0</v>
      </c>
      <c r="Q41" s="6"/>
    </row>
    <row r="42" spans="1:17" ht="54" x14ac:dyDescent="0.3">
      <c r="A42" s="12" t="s">
        <v>91</v>
      </c>
      <c r="B42" s="12" t="s">
        <v>108</v>
      </c>
      <c r="C42" s="13">
        <v>200</v>
      </c>
      <c r="D42" s="12">
        <v>10</v>
      </c>
      <c r="E42" s="12" t="s">
        <v>124</v>
      </c>
      <c r="F42" s="12" t="s">
        <v>172</v>
      </c>
      <c r="G42" s="12"/>
      <c r="H42" s="12" t="s">
        <v>138</v>
      </c>
      <c r="I42" s="12">
        <v>3</v>
      </c>
      <c r="J42" s="12" t="s">
        <v>148</v>
      </c>
      <c r="K42" s="14">
        <v>0</v>
      </c>
      <c r="L42" s="15">
        <v>1</v>
      </c>
      <c r="M42" s="16">
        <f t="shared" si="2"/>
        <v>0</v>
      </c>
      <c r="N42" s="17">
        <f t="shared" si="0"/>
        <v>0</v>
      </c>
      <c r="Q42" s="6"/>
    </row>
    <row r="43" spans="1:17" ht="54" x14ac:dyDescent="0.3">
      <c r="A43" s="12" t="s">
        <v>63</v>
      </c>
      <c r="B43" s="12" t="s">
        <v>110</v>
      </c>
      <c r="C43" s="13">
        <v>389</v>
      </c>
      <c r="D43" s="12">
        <v>27</v>
      </c>
      <c r="E43" s="12" t="s">
        <v>124</v>
      </c>
      <c r="F43" s="12" t="s">
        <v>172</v>
      </c>
      <c r="G43" s="12"/>
      <c r="H43" s="12" t="s">
        <v>138</v>
      </c>
      <c r="I43" s="12">
        <v>3</v>
      </c>
      <c r="J43" s="12" t="s">
        <v>148</v>
      </c>
      <c r="K43" s="14">
        <v>0</v>
      </c>
      <c r="L43" s="15">
        <v>1</v>
      </c>
      <c r="M43" s="16">
        <f t="shared" si="2"/>
        <v>0</v>
      </c>
      <c r="N43" s="17">
        <f t="shared" si="0"/>
        <v>0</v>
      </c>
      <c r="Q43" s="6"/>
    </row>
    <row r="44" spans="1:17" ht="54" x14ac:dyDescent="0.3">
      <c r="A44" s="12" t="s">
        <v>64</v>
      </c>
      <c r="B44" s="12" t="s">
        <v>111</v>
      </c>
      <c r="C44" s="13">
        <v>380</v>
      </c>
      <c r="D44" s="12">
        <v>28</v>
      </c>
      <c r="E44" s="12" t="s">
        <v>125</v>
      </c>
      <c r="F44" s="12" t="s">
        <v>182</v>
      </c>
      <c r="G44" s="12"/>
      <c r="H44" s="12" t="s">
        <v>138</v>
      </c>
      <c r="I44" s="12">
        <v>3</v>
      </c>
      <c r="J44" s="12" t="s">
        <v>148</v>
      </c>
      <c r="K44" s="14">
        <v>0</v>
      </c>
      <c r="L44" s="15">
        <v>1</v>
      </c>
      <c r="M44" s="16">
        <f t="shared" si="2"/>
        <v>0</v>
      </c>
      <c r="N44" s="17">
        <f t="shared" si="0"/>
        <v>0</v>
      </c>
      <c r="Q44" s="6"/>
    </row>
    <row r="45" spans="1:17" ht="72" x14ac:dyDescent="0.3">
      <c r="A45" s="12" t="s">
        <v>65</v>
      </c>
      <c r="B45" s="12" t="s">
        <v>113</v>
      </c>
      <c r="C45" s="13">
        <f>+D45*10</f>
        <v>300</v>
      </c>
      <c r="D45" s="12">
        <v>30</v>
      </c>
      <c r="E45" s="12" t="s">
        <v>124</v>
      </c>
      <c r="F45" s="12" t="s">
        <v>172</v>
      </c>
      <c r="G45" s="12"/>
      <c r="H45" s="12" t="s">
        <v>138</v>
      </c>
      <c r="I45" s="12">
        <v>3</v>
      </c>
      <c r="J45" s="12" t="s">
        <v>148</v>
      </c>
      <c r="K45" s="14">
        <v>0</v>
      </c>
      <c r="L45" s="15">
        <v>1</v>
      </c>
      <c r="M45" s="16">
        <f t="shared" si="2"/>
        <v>0</v>
      </c>
      <c r="N45" s="17">
        <f t="shared" si="0"/>
        <v>0</v>
      </c>
      <c r="Q45" s="6"/>
    </row>
    <row r="46" spans="1:17" ht="54" x14ac:dyDescent="0.3">
      <c r="A46" s="12" t="s">
        <v>55</v>
      </c>
      <c r="B46" s="12" t="s">
        <v>101</v>
      </c>
      <c r="C46" s="13">
        <v>300</v>
      </c>
      <c r="D46" s="12">
        <v>48</v>
      </c>
      <c r="E46" s="12" t="s">
        <v>133</v>
      </c>
      <c r="F46" s="12" t="s">
        <v>177</v>
      </c>
      <c r="G46" s="12"/>
      <c r="H46" s="12" t="s">
        <v>138</v>
      </c>
      <c r="I46" s="13">
        <v>4</v>
      </c>
      <c r="J46" s="12" t="s">
        <v>148</v>
      </c>
      <c r="K46" s="14">
        <v>0</v>
      </c>
      <c r="L46" s="15">
        <v>1</v>
      </c>
      <c r="M46" s="16">
        <f t="shared" si="2"/>
        <v>0</v>
      </c>
      <c r="N46" s="17">
        <f t="shared" si="0"/>
        <v>0</v>
      </c>
      <c r="Q46" s="6"/>
    </row>
    <row r="47" spans="1:17" ht="72" x14ac:dyDescent="0.3">
      <c r="A47" s="12" t="s">
        <v>66</v>
      </c>
      <c r="B47" s="12" t="s">
        <v>104</v>
      </c>
      <c r="C47" s="13">
        <f>+D47*10</f>
        <v>30</v>
      </c>
      <c r="D47" s="12">
        <v>3</v>
      </c>
      <c r="E47" s="12" t="s">
        <v>181</v>
      </c>
      <c r="F47" s="12" t="s">
        <v>182</v>
      </c>
      <c r="G47" s="12"/>
      <c r="H47" s="12" t="s">
        <v>138</v>
      </c>
      <c r="I47" s="12">
        <v>4</v>
      </c>
      <c r="J47" s="12" t="s">
        <v>148</v>
      </c>
      <c r="K47" s="14">
        <v>0</v>
      </c>
      <c r="L47" s="15">
        <v>1</v>
      </c>
      <c r="M47" s="16">
        <f t="shared" si="2"/>
        <v>0</v>
      </c>
      <c r="N47" s="17">
        <f t="shared" si="0"/>
        <v>0</v>
      </c>
      <c r="Q47" s="6"/>
    </row>
    <row r="48" spans="1:17" ht="54" x14ac:dyDescent="0.3">
      <c r="A48" s="12" t="s">
        <v>67</v>
      </c>
      <c r="B48" s="12" t="s">
        <v>101</v>
      </c>
      <c r="C48" s="13">
        <v>110</v>
      </c>
      <c r="D48" s="12">
        <v>23</v>
      </c>
      <c r="E48" s="12" t="s">
        <v>134</v>
      </c>
      <c r="F48" s="12"/>
      <c r="G48" s="12" t="s">
        <v>177</v>
      </c>
      <c r="H48" s="12" t="s">
        <v>138</v>
      </c>
      <c r="I48" s="13">
        <v>5</v>
      </c>
      <c r="J48" s="12" t="s">
        <v>148</v>
      </c>
      <c r="K48" s="14">
        <v>0</v>
      </c>
      <c r="L48" s="15">
        <v>1</v>
      </c>
      <c r="M48" s="16">
        <f t="shared" si="2"/>
        <v>0</v>
      </c>
      <c r="N48" s="17">
        <f t="shared" si="0"/>
        <v>0</v>
      </c>
      <c r="Q48" s="6"/>
    </row>
    <row r="49" spans="1:17" ht="36" x14ac:dyDescent="0.3">
      <c r="A49" s="12" t="s">
        <v>68</v>
      </c>
      <c r="B49" s="12" t="s">
        <v>114</v>
      </c>
      <c r="C49" s="13">
        <v>75</v>
      </c>
      <c r="D49" s="12">
        <v>6</v>
      </c>
      <c r="E49" s="12" t="s">
        <v>124</v>
      </c>
      <c r="F49" s="12" t="s">
        <v>182</v>
      </c>
      <c r="G49" s="12"/>
      <c r="H49" s="12" t="s">
        <v>138</v>
      </c>
      <c r="I49" s="12">
        <v>5</v>
      </c>
      <c r="J49" s="12" t="s">
        <v>148</v>
      </c>
      <c r="K49" s="14">
        <v>0</v>
      </c>
      <c r="L49" s="15">
        <v>1</v>
      </c>
      <c r="M49" s="16">
        <f t="shared" si="2"/>
        <v>0</v>
      </c>
      <c r="N49" s="17">
        <f t="shared" si="0"/>
        <v>0</v>
      </c>
      <c r="Q49" s="6"/>
    </row>
    <row r="50" spans="1:17" ht="54" x14ac:dyDescent="0.3">
      <c r="A50" s="12" t="s">
        <v>69</v>
      </c>
      <c r="B50" s="12" t="s">
        <v>105</v>
      </c>
      <c r="C50" s="13">
        <f>+D50*10</f>
        <v>80</v>
      </c>
      <c r="D50" s="12">
        <v>8</v>
      </c>
      <c r="E50" s="12" t="s">
        <v>128</v>
      </c>
      <c r="F50" s="12" t="s">
        <v>172</v>
      </c>
      <c r="G50" s="12" t="s">
        <v>179</v>
      </c>
      <c r="H50" s="12" t="s">
        <v>138</v>
      </c>
      <c r="I50" s="12">
        <v>5</v>
      </c>
      <c r="J50" s="12" t="s">
        <v>148</v>
      </c>
      <c r="K50" s="19">
        <v>0</v>
      </c>
      <c r="L50" s="15">
        <v>1</v>
      </c>
      <c r="M50" s="20">
        <f t="shared" ref="M50" si="7">L50*K50</f>
        <v>0</v>
      </c>
      <c r="N50" s="22">
        <f t="shared" si="0"/>
        <v>0</v>
      </c>
      <c r="Q50" s="6"/>
    </row>
    <row r="51" spans="1:17" ht="54" x14ac:dyDescent="0.3">
      <c r="A51" s="12" t="s">
        <v>70</v>
      </c>
      <c r="B51" s="12" t="s">
        <v>115</v>
      </c>
      <c r="C51" s="13">
        <v>500</v>
      </c>
      <c r="D51" s="12">
        <v>30</v>
      </c>
      <c r="E51" s="12" t="s">
        <v>125</v>
      </c>
      <c r="F51" s="12" t="s">
        <v>182</v>
      </c>
      <c r="G51" s="12"/>
      <c r="H51" s="12" t="s">
        <v>138</v>
      </c>
      <c r="I51" s="12">
        <v>6</v>
      </c>
      <c r="J51" s="12" t="s">
        <v>148</v>
      </c>
      <c r="K51" s="19">
        <v>0</v>
      </c>
      <c r="L51" s="15">
        <v>1</v>
      </c>
      <c r="M51" s="20">
        <f t="shared" ref="M51" si="8">L51*K51</f>
        <v>0</v>
      </c>
      <c r="N51" s="22">
        <f t="shared" si="0"/>
        <v>0</v>
      </c>
      <c r="Q51" s="6"/>
    </row>
    <row r="52" spans="1:17" ht="72" x14ac:dyDescent="0.3">
      <c r="A52" s="12" t="s">
        <v>71</v>
      </c>
      <c r="B52" s="12" t="s">
        <v>116</v>
      </c>
      <c r="C52" s="13">
        <f>+D52*10</f>
        <v>320</v>
      </c>
      <c r="D52" s="12">
        <v>32</v>
      </c>
      <c r="E52" s="12" t="s">
        <v>200</v>
      </c>
      <c r="F52" s="12" t="s">
        <v>182</v>
      </c>
      <c r="G52" s="12" t="s">
        <v>182</v>
      </c>
      <c r="H52" s="12" t="s">
        <v>138</v>
      </c>
      <c r="I52" s="12">
        <v>7</v>
      </c>
      <c r="J52" s="12" t="s">
        <v>148</v>
      </c>
      <c r="K52" s="14">
        <v>0</v>
      </c>
      <c r="L52" s="15">
        <v>1</v>
      </c>
      <c r="M52" s="16">
        <f t="shared" si="2"/>
        <v>0</v>
      </c>
      <c r="N52" s="17">
        <f t="shared" si="0"/>
        <v>0</v>
      </c>
      <c r="Q52" s="6"/>
    </row>
    <row r="53" spans="1:17" ht="72" x14ac:dyDescent="0.3">
      <c r="A53" s="12" t="s">
        <v>72</v>
      </c>
      <c r="B53" s="12" t="s">
        <v>111</v>
      </c>
      <c r="C53" s="13">
        <v>126</v>
      </c>
      <c r="D53" s="12">
        <v>4</v>
      </c>
      <c r="E53" s="12" t="s">
        <v>123</v>
      </c>
      <c r="F53" s="12"/>
      <c r="G53" s="12" t="s">
        <v>201</v>
      </c>
      <c r="H53" s="12" t="s">
        <v>138</v>
      </c>
      <c r="I53" s="12">
        <v>8</v>
      </c>
      <c r="J53" s="12" t="s">
        <v>148</v>
      </c>
      <c r="K53" s="14">
        <v>0</v>
      </c>
      <c r="L53" s="15">
        <v>1</v>
      </c>
      <c r="M53" s="16">
        <f t="shared" si="2"/>
        <v>0</v>
      </c>
      <c r="N53" s="17">
        <f t="shared" si="0"/>
        <v>0</v>
      </c>
      <c r="Q53" s="6"/>
    </row>
    <row r="54" spans="1:17" ht="36" x14ac:dyDescent="0.3">
      <c r="A54" s="12" t="s">
        <v>73</v>
      </c>
      <c r="B54" s="12" t="s">
        <v>94</v>
      </c>
      <c r="C54" s="13">
        <v>194</v>
      </c>
      <c r="D54" s="12">
        <v>8</v>
      </c>
      <c r="E54" s="12" t="s">
        <v>124</v>
      </c>
      <c r="F54" s="12" t="s">
        <v>182</v>
      </c>
      <c r="G54" s="12"/>
      <c r="H54" s="12" t="s">
        <v>138</v>
      </c>
      <c r="I54" s="12">
        <v>8</v>
      </c>
      <c r="J54" s="12" t="s">
        <v>148</v>
      </c>
      <c r="K54" s="18">
        <v>0</v>
      </c>
      <c r="L54" s="15">
        <v>1</v>
      </c>
      <c r="M54" s="23">
        <f t="shared" si="2"/>
        <v>0</v>
      </c>
      <c r="N54" s="22">
        <f t="shared" si="0"/>
        <v>0</v>
      </c>
      <c r="Q54" s="6"/>
    </row>
    <row r="55" spans="1:17" ht="72" x14ac:dyDescent="0.3">
      <c r="A55" s="12" t="s">
        <v>74</v>
      </c>
      <c r="B55" s="12" t="s">
        <v>101</v>
      </c>
      <c r="C55" s="13">
        <v>310</v>
      </c>
      <c r="D55" s="12">
        <v>35</v>
      </c>
      <c r="E55" s="12" t="s">
        <v>135</v>
      </c>
      <c r="F55" s="12" t="s">
        <v>182</v>
      </c>
      <c r="G55" s="12"/>
      <c r="H55" s="12" t="s">
        <v>138</v>
      </c>
      <c r="I55" s="12">
        <v>8</v>
      </c>
      <c r="J55" s="12" t="s">
        <v>148</v>
      </c>
      <c r="K55" s="18">
        <v>0</v>
      </c>
      <c r="L55" s="15">
        <v>1</v>
      </c>
      <c r="M55" s="23">
        <f t="shared" ref="M55:M60" si="9">L55*K55</f>
        <v>0</v>
      </c>
      <c r="N55" s="22">
        <f t="shared" ref="N55:N71" si="10">IF($K$2="כן",M55*(1+$P$2),M55)</f>
        <v>0</v>
      </c>
      <c r="P55" s="6"/>
      <c r="Q55" s="6"/>
    </row>
    <row r="56" spans="1:17" ht="72" x14ac:dyDescent="0.3">
      <c r="A56" s="12" t="s">
        <v>75</v>
      </c>
      <c r="B56" s="12" t="s">
        <v>95</v>
      </c>
      <c r="C56" s="13">
        <v>252</v>
      </c>
      <c r="D56" s="12">
        <v>13</v>
      </c>
      <c r="E56" s="12" t="s">
        <v>135</v>
      </c>
      <c r="F56" s="12" t="s">
        <v>182</v>
      </c>
      <c r="G56" s="12"/>
      <c r="H56" s="12" t="s">
        <v>138</v>
      </c>
      <c r="I56" s="12">
        <v>9</v>
      </c>
      <c r="J56" s="12" t="s">
        <v>148</v>
      </c>
      <c r="K56" s="18">
        <v>0</v>
      </c>
      <c r="L56" s="15">
        <v>1</v>
      </c>
      <c r="M56" s="23">
        <f t="shared" si="9"/>
        <v>0</v>
      </c>
      <c r="N56" s="22">
        <f t="shared" si="10"/>
        <v>0</v>
      </c>
    </row>
    <row r="57" spans="1:17" ht="72" x14ac:dyDescent="0.3">
      <c r="A57" s="12" t="s">
        <v>76</v>
      </c>
      <c r="B57" s="12" t="s">
        <v>101</v>
      </c>
      <c r="C57" s="13">
        <v>310</v>
      </c>
      <c r="D57" s="12">
        <v>34</v>
      </c>
      <c r="E57" s="12" t="s">
        <v>135</v>
      </c>
      <c r="F57" s="12" t="s">
        <v>182</v>
      </c>
      <c r="G57" s="12"/>
      <c r="H57" s="12" t="s">
        <v>138</v>
      </c>
      <c r="I57" s="12">
        <v>9</v>
      </c>
      <c r="J57" s="12" t="s">
        <v>148</v>
      </c>
      <c r="K57" s="18">
        <v>0</v>
      </c>
      <c r="L57" s="15">
        <v>1</v>
      </c>
      <c r="M57" s="23">
        <f t="shared" si="9"/>
        <v>0</v>
      </c>
      <c r="N57" s="22">
        <f t="shared" si="10"/>
        <v>0</v>
      </c>
    </row>
    <row r="58" spans="1:17" ht="90" x14ac:dyDescent="0.3">
      <c r="A58" s="12" t="s">
        <v>77</v>
      </c>
      <c r="B58" s="12" t="s">
        <v>102</v>
      </c>
      <c r="C58" s="13">
        <f>+D58*10</f>
        <v>600</v>
      </c>
      <c r="D58" s="12">
        <v>60</v>
      </c>
      <c r="E58" s="12" t="s">
        <v>127</v>
      </c>
      <c r="F58" s="12" t="s">
        <v>179</v>
      </c>
      <c r="G58" s="12"/>
      <c r="H58" s="12" t="s">
        <v>138</v>
      </c>
      <c r="I58" s="12" t="s">
        <v>142</v>
      </c>
      <c r="J58" s="12" t="s">
        <v>148</v>
      </c>
      <c r="K58" s="18">
        <v>0</v>
      </c>
      <c r="L58" s="15">
        <v>1</v>
      </c>
      <c r="M58" s="23">
        <f t="shared" si="9"/>
        <v>0</v>
      </c>
      <c r="N58" s="22">
        <f t="shared" si="10"/>
        <v>0</v>
      </c>
    </row>
    <row r="59" spans="1:17" ht="72" x14ac:dyDescent="0.3">
      <c r="A59" s="12" t="s">
        <v>78</v>
      </c>
      <c r="B59" s="12" t="s">
        <v>101</v>
      </c>
      <c r="C59" s="13">
        <v>390</v>
      </c>
      <c r="D59" s="12">
        <v>42</v>
      </c>
      <c r="E59" s="12" t="s">
        <v>128</v>
      </c>
      <c r="F59" s="12" t="s">
        <v>202</v>
      </c>
      <c r="G59" s="12" t="s">
        <v>194</v>
      </c>
      <c r="H59" s="12" t="s">
        <v>138</v>
      </c>
      <c r="I59" s="12">
        <v>11</v>
      </c>
      <c r="J59" s="12" t="s">
        <v>148</v>
      </c>
      <c r="K59" s="18">
        <v>0</v>
      </c>
      <c r="L59" s="15">
        <v>1</v>
      </c>
      <c r="M59" s="23">
        <f t="shared" si="9"/>
        <v>0</v>
      </c>
      <c r="N59" s="22">
        <f t="shared" si="10"/>
        <v>0</v>
      </c>
    </row>
    <row r="60" spans="1:17" ht="90" x14ac:dyDescent="0.3">
      <c r="A60" s="12" t="s">
        <v>79</v>
      </c>
      <c r="B60" s="12" t="s">
        <v>101</v>
      </c>
      <c r="C60" s="13">
        <v>370</v>
      </c>
      <c r="D60" s="12">
        <v>40</v>
      </c>
      <c r="E60" s="12" t="s">
        <v>183</v>
      </c>
      <c r="F60" s="12" t="s">
        <v>203</v>
      </c>
      <c r="G60" s="12"/>
      <c r="H60" s="12" t="s">
        <v>138</v>
      </c>
      <c r="I60" s="12">
        <v>12</v>
      </c>
      <c r="J60" s="12" t="s">
        <v>148</v>
      </c>
      <c r="K60" s="18">
        <v>0</v>
      </c>
      <c r="L60" s="15">
        <v>1</v>
      </c>
      <c r="M60" s="23">
        <f t="shared" si="9"/>
        <v>0</v>
      </c>
      <c r="N60" s="22">
        <f t="shared" si="10"/>
        <v>0</v>
      </c>
    </row>
    <row r="61" spans="1:17" ht="72" x14ac:dyDescent="0.3">
      <c r="A61" s="12" t="s">
        <v>92</v>
      </c>
      <c r="B61" s="12" t="s">
        <v>101</v>
      </c>
      <c r="C61" s="13">
        <v>180</v>
      </c>
      <c r="D61" s="12">
        <v>22</v>
      </c>
      <c r="E61" s="12" t="s">
        <v>128</v>
      </c>
      <c r="F61" s="12" t="s">
        <v>182</v>
      </c>
      <c r="G61" s="12" t="s">
        <v>179</v>
      </c>
      <c r="H61" s="12" t="s">
        <v>138</v>
      </c>
      <c r="I61" s="12">
        <v>13</v>
      </c>
      <c r="J61" s="12" t="s">
        <v>148</v>
      </c>
      <c r="K61" s="18">
        <v>0</v>
      </c>
      <c r="L61" s="15">
        <v>1</v>
      </c>
      <c r="M61" s="23">
        <f t="shared" ref="M61:M71" si="11">L61*K61</f>
        <v>0</v>
      </c>
      <c r="N61" s="22">
        <f t="shared" si="10"/>
        <v>0</v>
      </c>
    </row>
    <row r="62" spans="1:17" ht="90" x14ac:dyDescent="0.3">
      <c r="A62" s="12" t="s">
        <v>80</v>
      </c>
      <c r="B62" s="12" t="s">
        <v>101</v>
      </c>
      <c r="C62" s="13">
        <v>380</v>
      </c>
      <c r="D62" s="12">
        <v>45</v>
      </c>
      <c r="E62" s="12" t="s">
        <v>124</v>
      </c>
      <c r="F62" s="12" t="s">
        <v>182</v>
      </c>
      <c r="G62" s="12"/>
      <c r="H62" s="12" t="s">
        <v>138</v>
      </c>
      <c r="I62" s="12">
        <v>14</v>
      </c>
      <c r="J62" s="12" t="s">
        <v>148</v>
      </c>
      <c r="K62" s="18">
        <v>0</v>
      </c>
      <c r="L62" s="15">
        <v>1</v>
      </c>
      <c r="M62" s="23">
        <f t="shared" si="11"/>
        <v>0</v>
      </c>
      <c r="N62" s="22">
        <f t="shared" si="10"/>
        <v>0</v>
      </c>
    </row>
    <row r="63" spans="1:17" ht="108" x14ac:dyDescent="0.3">
      <c r="A63" s="12" t="s">
        <v>81</v>
      </c>
      <c r="B63" s="12" t="s">
        <v>101</v>
      </c>
      <c r="C63" s="13">
        <v>380</v>
      </c>
      <c r="D63" s="12">
        <v>45</v>
      </c>
      <c r="E63" s="12" t="s">
        <v>128</v>
      </c>
      <c r="F63" s="12" t="s">
        <v>182</v>
      </c>
      <c r="G63" s="12" t="s">
        <v>182</v>
      </c>
      <c r="H63" s="12" t="s">
        <v>138</v>
      </c>
      <c r="I63" s="12">
        <v>15</v>
      </c>
      <c r="J63" s="12" t="s">
        <v>148</v>
      </c>
      <c r="K63" s="18">
        <v>0</v>
      </c>
      <c r="L63" s="15">
        <v>1</v>
      </c>
      <c r="M63" s="23">
        <f t="shared" si="11"/>
        <v>0</v>
      </c>
      <c r="N63" s="22">
        <f t="shared" si="10"/>
        <v>0</v>
      </c>
    </row>
    <row r="64" spans="1:17" ht="54" x14ac:dyDescent="0.3">
      <c r="A64" s="12" t="s">
        <v>93</v>
      </c>
      <c r="B64" s="12" t="s">
        <v>101</v>
      </c>
      <c r="C64" s="13">
        <v>280</v>
      </c>
      <c r="D64" s="12">
        <v>32</v>
      </c>
      <c r="E64" s="12" t="s">
        <v>128</v>
      </c>
      <c r="F64" s="12" t="s">
        <v>182</v>
      </c>
      <c r="G64" s="12"/>
      <c r="H64" s="12" t="s">
        <v>138</v>
      </c>
      <c r="I64" s="12">
        <v>16</v>
      </c>
      <c r="J64" s="12" t="s">
        <v>148</v>
      </c>
      <c r="K64" s="18">
        <v>0</v>
      </c>
      <c r="L64" s="15">
        <v>1</v>
      </c>
      <c r="M64" s="23">
        <f t="shared" si="11"/>
        <v>0</v>
      </c>
      <c r="N64" s="22">
        <f t="shared" si="10"/>
        <v>0</v>
      </c>
    </row>
    <row r="65" spans="1:14" ht="72" x14ac:dyDescent="0.3">
      <c r="A65" s="12" t="s">
        <v>82</v>
      </c>
      <c r="B65" s="12" t="s">
        <v>101</v>
      </c>
      <c r="C65" s="13">
        <v>170</v>
      </c>
      <c r="D65" s="12">
        <v>20</v>
      </c>
      <c r="E65" s="12" t="s">
        <v>124</v>
      </c>
      <c r="F65" s="12" t="s">
        <v>172</v>
      </c>
      <c r="G65" s="12"/>
      <c r="H65" s="12" t="s">
        <v>138</v>
      </c>
      <c r="I65" s="12">
        <v>17</v>
      </c>
      <c r="J65" s="12" t="s">
        <v>148</v>
      </c>
      <c r="K65" s="18">
        <v>0</v>
      </c>
      <c r="L65" s="15">
        <v>1</v>
      </c>
      <c r="M65" s="23">
        <f t="shared" si="11"/>
        <v>0</v>
      </c>
      <c r="N65" s="22">
        <f t="shared" si="10"/>
        <v>0</v>
      </c>
    </row>
    <row r="66" spans="1:14" ht="54" x14ac:dyDescent="0.3">
      <c r="A66" s="12" t="s">
        <v>83</v>
      </c>
      <c r="B66" s="12" t="s">
        <v>101</v>
      </c>
      <c r="C66" s="13">
        <v>130</v>
      </c>
      <c r="D66" s="12">
        <v>15</v>
      </c>
      <c r="E66" s="12" t="s">
        <v>156</v>
      </c>
      <c r="F66" s="12" t="s">
        <v>172</v>
      </c>
      <c r="G66" s="12"/>
      <c r="H66" s="12" t="s">
        <v>138</v>
      </c>
      <c r="I66" s="12">
        <v>17</v>
      </c>
      <c r="J66" s="12" t="s">
        <v>148</v>
      </c>
      <c r="K66" s="18">
        <v>0</v>
      </c>
      <c r="L66" s="15">
        <v>1</v>
      </c>
      <c r="M66" s="23">
        <f t="shared" si="11"/>
        <v>0</v>
      </c>
      <c r="N66" s="22">
        <f t="shared" si="10"/>
        <v>0</v>
      </c>
    </row>
    <row r="67" spans="1:14" ht="54" x14ac:dyDescent="0.3">
      <c r="A67" s="12" t="s">
        <v>157</v>
      </c>
      <c r="B67" s="12" t="s">
        <v>101</v>
      </c>
      <c r="C67" s="13">
        <v>250</v>
      </c>
      <c r="D67" s="12">
        <v>3</v>
      </c>
      <c r="E67" s="12" t="s">
        <v>158</v>
      </c>
      <c r="F67" s="12" t="s">
        <v>184</v>
      </c>
      <c r="G67" s="12"/>
      <c r="H67" s="12" t="s">
        <v>138</v>
      </c>
      <c r="I67" s="12">
        <v>4</v>
      </c>
      <c r="J67" s="12" t="s">
        <v>148</v>
      </c>
      <c r="K67" s="18">
        <v>0</v>
      </c>
      <c r="L67" s="15">
        <v>1</v>
      </c>
      <c r="M67" s="23">
        <f t="shared" ref="M67" si="12">L67*K67</f>
        <v>0</v>
      </c>
      <c r="N67" s="22">
        <f t="shared" ref="N67" si="13">IF($K$2="כן",M67*(1+$P$2),M67)</f>
        <v>0</v>
      </c>
    </row>
    <row r="68" spans="1:14" ht="72" x14ac:dyDescent="0.3">
      <c r="A68" s="12" t="s">
        <v>84</v>
      </c>
      <c r="B68" s="12" t="s">
        <v>117</v>
      </c>
      <c r="C68" s="13">
        <f>+D68*10</f>
        <v>270</v>
      </c>
      <c r="D68" s="12">
        <v>27</v>
      </c>
      <c r="E68" s="12" t="s">
        <v>124</v>
      </c>
      <c r="F68" s="12" t="s">
        <v>172</v>
      </c>
      <c r="G68" s="12"/>
      <c r="H68" s="12" t="s">
        <v>139</v>
      </c>
      <c r="I68" s="12">
        <v>4</v>
      </c>
      <c r="J68" s="12" t="s">
        <v>148</v>
      </c>
      <c r="K68" s="18">
        <v>0</v>
      </c>
      <c r="L68" s="15">
        <v>1</v>
      </c>
      <c r="M68" s="23">
        <f t="shared" si="11"/>
        <v>0</v>
      </c>
      <c r="N68" s="22">
        <f t="shared" si="10"/>
        <v>0</v>
      </c>
    </row>
    <row r="69" spans="1:14" ht="72" x14ac:dyDescent="0.3">
      <c r="A69" s="31" t="s">
        <v>85</v>
      </c>
      <c r="B69" s="31" t="s">
        <v>118</v>
      </c>
      <c r="C69" s="32">
        <v>522</v>
      </c>
      <c r="D69" s="31">
        <v>27</v>
      </c>
      <c r="E69" s="31" t="s">
        <v>125</v>
      </c>
      <c r="F69" s="31" t="s">
        <v>179</v>
      </c>
      <c r="G69" s="12"/>
      <c r="H69" s="31" t="s">
        <v>139</v>
      </c>
      <c r="I69" s="31">
        <v>4</v>
      </c>
      <c r="J69" s="31" t="s">
        <v>148</v>
      </c>
      <c r="K69" s="18">
        <v>0</v>
      </c>
      <c r="L69" s="33">
        <v>1</v>
      </c>
      <c r="M69" s="23">
        <f t="shared" si="11"/>
        <v>0</v>
      </c>
      <c r="N69" s="22">
        <f t="shared" si="10"/>
        <v>0</v>
      </c>
    </row>
    <row r="70" spans="1:14" ht="54" x14ac:dyDescent="0.3">
      <c r="A70" s="31" t="s">
        <v>86</v>
      </c>
      <c r="B70" s="31" t="s">
        <v>118</v>
      </c>
      <c r="C70" s="32">
        <v>600</v>
      </c>
      <c r="D70" s="31">
        <v>57</v>
      </c>
      <c r="E70" s="31" t="s">
        <v>132</v>
      </c>
      <c r="F70" s="31" t="s">
        <v>179</v>
      </c>
      <c r="G70" s="12"/>
      <c r="H70" s="31" t="s">
        <v>139</v>
      </c>
      <c r="I70" s="31">
        <v>5</v>
      </c>
      <c r="J70" s="31" t="s">
        <v>148</v>
      </c>
      <c r="K70" s="35">
        <v>0</v>
      </c>
      <c r="L70" s="33">
        <v>1</v>
      </c>
      <c r="M70" s="36">
        <f t="shared" ref="M70" si="14">L70*K70</f>
        <v>0</v>
      </c>
      <c r="N70" s="34">
        <f t="shared" ref="N70" si="15">IF($K$2="כן",M70*(1+$P$2),M70)</f>
        <v>0</v>
      </c>
    </row>
    <row r="71" spans="1:14" ht="132" customHeight="1" thickBot="1" x14ac:dyDescent="0.35">
      <c r="A71" s="54" t="s">
        <v>185</v>
      </c>
      <c r="B71" s="55"/>
      <c r="C71" s="55"/>
      <c r="D71" s="55"/>
      <c r="E71" s="55"/>
      <c r="F71" s="56"/>
      <c r="G71" s="54" t="s">
        <v>186</v>
      </c>
      <c r="H71" s="55"/>
      <c r="I71" s="55"/>
      <c r="J71" s="56"/>
      <c r="K71" s="35">
        <v>0</v>
      </c>
      <c r="L71" s="33">
        <f>70*8*2</f>
        <v>1120</v>
      </c>
      <c r="M71" s="36">
        <f t="shared" si="11"/>
        <v>0</v>
      </c>
      <c r="N71" s="34">
        <f t="shared" si="10"/>
        <v>0</v>
      </c>
    </row>
    <row r="72" spans="1:14" ht="36" customHeight="1" thickBot="1" x14ac:dyDescent="0.35">
      <c r="A72" s="46" t="s">
        <v>149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8"/>
      <c r="N72" s="41">
        <f>SUM(N6:N71)</f>
        <v>0</v>
      </c>
    </row>
    <row r="73" spans="1:14" ht="29.25" customHeight="1" x14ac:dyDescent="0.3">
      <c r="A73" s="49" t="s">
        <v>161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</row>
    <row r="74" spans="1:14" ht="90" x14ac:dyDescent="0.3">
      <c r="A74" s="11" t="s">
        <v>33</v>
      </c>
      <c r="B74" s="42" t="s">
        <v>162</v>
      </c>
      <c r="C74" s="42" t="s">
        <v>163</v>
      </c>
      <c r="D74" s="42" t="s">
        <v>164</v>
      </c>
      <c r="E74" s="42" t="s">
        <v>165</v>
      </c>
      <c r="F74" s="42" t="s">
        <v>166</v>
      </c>
      <c r="G74" s="42" t="s">
        <v>167</v>
      </c>
      <c r="H74" s="42" t="s">
        <v>168</v>
      </c>
      <c r="I74" s="42" t="s">
        <v>169</v>
      </c>
      <c r="J74" s="42" t="s">
        <v>170</v>
      </c>
      <c r="K74" s="11" t="s">
        <v>146</v>
      </c>
      <c r="L74" s="11" t="s">
        <v>1</v>
      </c>
      <c r="M74" s="11" t="s">
        <v>145</v>
      </c>
      <c r="N74" s="11" t="s">
        <v>147</v>
      </c>
    </row>
    <row r="75" spans="1:14" ht="54" x14ac:dyDescent="0.3">
      <c r="A75" s="31"/>
      <c r="B75" s="43" t="s">
        <v>101</v>
      </c>
      <c r="C75" s="44">
        <v>5873</v>
      </c>
      <c r="D75" s="43">
        <v>729</v>
      </c>
      <c r="E75" s="43">
        <v>6</v>
      </c>
      <c r="F75" s="43" t="s">
        <v>171</v>
      </c>
      <c r="G75" s="43" t="s">
        <v>172</v>
      </c>
      <c r="H75" s="43" t="s">
        <v>171</v>
      </c>
      <c r="I75" s="43" t="s">
        <v>171</v>
      </c>
      <c r="J75" s="43" t="s">
        <v>175</v>
      </c>
      <c r="K75" s="35">
        <v>0</v>
      </c>
      <c r="L75" s="33">
        <v>1</v>
      </c>
      <c r="M75" s="23">
        <f>+L75*K75</f>
        <v>0</v>
      </c>
      <c r="N75" s="17">
        <f t="shared" ref="N75:N91" si="16">IF($K$2="כן",M75*(1+$P$2),M75)</f>
        <v>0</v>
      </c>
    </row>
    <row r="76" spans="1:14" ht="54" x14ac:dyDescent="0.3">
      <c r="A76" s="31"/>
      <c r="B76" s="43" t="s">
        <v>110</v>
      </c>
      <c r="C76" s="44">
        <v>2613</v>
      </c>
      <c r="D76" s="43">
        <v>199</v>
      </c>
      <c r="E76" s="43">
        <v>3</v>
      </c>
      <c r="F76" s="43" t="s">
        <v>171</v>
      </c>
      <c r="G76" s="43" t="s">
        <v>171</v>
      </c>
      <c r="H76" s="43" t="s">
        <v>172</v>
      </c>
      <c r="I76" s="43" t="s">
        <v>173</v>
      </c>
      <c r="J76" s="43" t="s">
        <v>175</v>
      </c>
      <c r="K76" s="35">
        <v>0</v>
      </c>
      <c r="L76" s="33">
        <v>1</v>
      </c>
      <c r="M76" s="23">
        <f t="shared" ref="M76:M91" si="17">+L76*K76</f>
        <v>0</v>
      </c>
      <c r="N76" s="17">
        <f t="shared" si="16"/>
        <v>0</v>
      </c>
    </row>
    <row r="77" spans="1:14" ht="54" x14ac:dyDescent="0.3">
      <c r="A77" s="31"/>
      <c r="B77" s="43" t="s">
        <v>118</v>
      </c>
      <c r="C77" s="44">
        <v>1258</v>
      </c>
      <c r="D77" s="43">
        <v>73</v>
      </c>
      <c r="E77" s="43">
        <v>5</v>
      </c>
      <c r="F77" s="43" t="s">
        <v>172</v>
      </c>
      <c r="G77" s="43" t="s">
        <v>172</v>
      </c>
      <c r="H77" s="43" t="s">
        <v>172</v>
      </c>
      <c r="I77" s="43" t="s">
        <v>172</v>
      </c>
      <c r="J77" s="43" t="s">
        <v>175</v>
      </c>
      <c r="K77" s="35">
        <v>0</v>
      </c>
      <c r="L77" s="33">
        <v>1</v>
      </c>
      <c r="M77" s="23">
        <f t="shared" si="17"/>
        <v>0</v>
      </c>
      <c r="N77" s="17">
        <f t="shared" si="16"/>
        <v>0</v>
      </c>
    </row>
    <row r="78" spans="1:14" ht="54" x14ac:dyDescent="0.3">
      <c r="A78" s="31"/>
      <c r="B78" s="43" t="s">
        <v>95</v>
      </c>
      <c r="C78" s="44">
        <v>920</v>
      </c>
      <c r="D78" s="43">
        <v>76</v>
      </c>
      <c r="E78" s="43">
        <v>1</v>
      </c>
      <c r="F78" s="43" t="s">
        <v>171</v>
      </c>
      <c r="G78" s="43" t="s">
        <v>171</v>
      </c>
      <c r="H78" s="43" t="s">
        <v>172</v>
      </c>
      <c r="I78" s="43" t="s">
        <v>173</v>
      </c>
      <c r="J78" s="43" t="s">
        <v>175</v>
      </c>
      <c r="K78" s="35">
        <v>0</v>
      </c>
      <c r="L78" s="33">
        <v>1</v>
      </c>
      <c r="M78" s="23">
        <f t="shared" si="17"/>
        <v>0</v>
      </c>
      <c r="N78" s="17">
        <f t="shared" si="16"/>
        <v>0</v>
      </c>
    </row>
    <row r="79" spans="1:14" ht="54" x14ac:dyDescent="0.3">
      <c r="A79" s="31"/>
      <c r="B79" s="43" t="s">
        <v>96</v>
      </c>
      <c r="C79" s="44">
        <v>900</v>
      </c>
      <c r="D79" s="43">
        <v>90</v>
      </c>
      <c r="E79" s="43">
        <v>2</v>
      </c>
      <c r="F79" s="43" t="s">
        <v>171</v>
      </c>
      <c r="G79" s="43" t="s">
        <v>171</v>
      </c>
      <c r="H79" s="43" t="s">
        <v>172</v>
      </c>
      <c r="I79" s="43" t="s">
        <v>174</v>
      </c>
      <c r="J79" s="43" t="s">
        <v>175</v>
      </c>
      <c r="K79" s="35">
        <v>0</v>
      </c>
      <c r="L79" s="33">
        <v>1</v>
      </c>
      <c r="M79" s="23">
        <f t="shared" si="17"/>
        <v>0</v>
      </c>
      <c r="N79" s="17">
        <f t="shared" si="16"/>
        <v>0</v>
      </c>
    </row>
    <row r="80" spans="1:14" ht="54" x14ac:dyDescent="0.3">
      <c r="A80" s="31"/>
      <c r="B80" s="43" t="s">
        <v>106</v>
      </c>
      <c r="C80" s="44">
        <v>852</v>
      </c>
      <c r="D80" s="43">
        <v>40</v>
      </c>
      <c r="E80" s="43">
        <v>1</v>
      </c>
      <c r="F80" s="43" t="s">
        <v>171</v>
      </c>
      <c r="G80" s="43" t="s">
        <v>171</v>
      </c>
      <c r="H80" s="43" t="s">
        <v>172</v>
      </c>
      <c r="I80" s="43" t="s">
        <v>174</v>
      </c>
      <c r="J80" s="43" t="s">
        <v>175</v>
      </c>
      <c r="K80" s="35">
        <v>0</v>
      </c>
      <c r="L80" s="33">
        <v>1</v>
      </c>
      <c r="M80" s="23">
        <f t="shared" si="17"/>
        <v>0</v>
      </c>
      <c r="N80" s="17">
        <f t="shared" si="16"/>
        <v>0</v>
      </c>
    </row>
    <row r="81" spans="1:14" ht="54" x14ac:dyDescent="0.3">
      <c r="A81" s="31"/>
      <c r="B81" s="43" t="s">
        <v>103</v>
      </c>
      <c r="C81" s="44">
        <v>709</v>
      </c>
      <c r="D81" s="43">
        <v>43</v>
      </c>
      <c r="E81" s="43">
        <v>1</v>
      </c>
      <c r="F81" s="43" t="s">
        <v>171</v>
      </c>
      <c r="G81" s="43" t="s">
        <v>172</v>
      </c>
      <c r="H81" s="43" t="s">
        <v>172</v>
      </c>
      <c r="I81" s="43" t="s">
        <v>172</v>
      </c>
      <c r="J81" s="43" t="s">
        <v>175</v>
      </c>
      <c r="K81" s="35">
        <v>0</v>
      </c>
      <c r="L81" s="33">
        <v>1</v>
      </c>
      <c r="M81" s="23">
        <f t="shared" si="17"/>
        <v>0</v>
      </c>
      <c r="N81" s="17">
        <f t="shared" si="16"/>
        <v>0</v>
      </c>
    </row>
    <row r="82" spans="1:14" ht="54" x14ac:dyDescent="0.3">
      <c r="A82" s="31"/>
      <c r="B82" s="43" t="s">
        <v>111</v>
      </c>
      <c r="C82" s="44">
        <v>700</v>
      </c>
      <c r="D82" s="43">
        <v>40</v>
      </c>
      <c r="E82" s="43">
        <v>3</v>
      </c>
      <c r="F82" s="43" t="s">
        <v>171</v>
      </c>
      <c r="G82" s="43" t="s">
        <v>171</v>
      </c>
      <c r="H82" s="43" t="s">
        <v>174</v>
      </c>
      <c r="I82" s="43" t="s">
        <v>174</v>
      </c>
      <c r="J82" s="43" t="s">
        <v>175</v>
      </c>
      <c r="K82" s="35">
        <v>0</v>
      </c>
      <c r="L82" s="33">
        <v>1</v>
      </c>
      <c r="M82" s="23">
        <f t="shared" si="17"/>
        <v>0</v>
      </c>
      <c r="N82" s="17">
        <f t="shared" si="16"/>
        <v>0</v>
      </c>
    </row>
    <row r="83" spans="1:14" ht="54" x14ac:dyDescent="0.3">
      <c r="A83" s="31"/>
      <c r="B83" s="43" t="s">
        <v>108</v>
      </c>
      <c r="C83" s="44">
        <v>650</v>
      </c>
      <c r="D83" s="43">
        <v>50</v>
      </c>
      <c r="E83" s="43">
        <v>1</v>
      </c>
      <c r="F83" s="43" t="s">
        <v>171</v>
      </c>
      <c r="G83" s="43" t="s">
        <v>171</v>
      </c>
      <c r="H83" s="43" t="s">
        <v>174</v>
      </c>
      <c r="I83" s="43" t="s">
        <v>174</v>
      </c>
      <c r="J83" s="43" t="s">
        <v>175</v>
      </c>
      <c r="K83" s="35">
        <v>0</v>
      </c>
      <c r="L83" s="33">
        <v>1</v>
      </c>
      <c r="M83" s="23">
        <f t="shared" si="17"/>
        <v>0</v>
      </c>
      <c r="N83" s="17">
        <f t="shared" si="16"/>
        <v>0</v>
      </c>
    </row>
    <row r="84" spans="1:14" ht="54" x14ac:dyDescent="0.3">
      <c r="A84" s="31"/>
      <c r="B84" s="43" t="s">
        <v>102</v>
      </c>
      <c r="C84" s="44">
        <v>600</v>
      </c>
      <c r="D84" s="43">
        <v>50</v>
      </c>
      <c r="E84" s="43">
        <v>3</v>
      </c>
      <c r="F84" s="43" t="s">
        <v>171</v>
      </c>
      <c r="G84" s="43" t="s">
        <v>171</v>
      </c>
      <c r="H84" s="43" t="s">
        <v>172</v>
      </c>
      <c r="I84" s="43" t="s">
        <v>174</v>
      </c>
      <c r="J84" s="43" t="s">
        <v>175</v>
      </c>
      <c r="K84" s="35">
        <v>0</v>
      </c>
      <c r="L84" s="33">
        <v>1</v>
      </c>
      <c r="M84" s="23">
        <f t="shared" si="17"/>
        <v>0</v>
      </c>
      <c r="N84" s="17">
        <f t="shared" si="16"/>
        <v>0</v>
      </c>
    </row>
    <row r="85" spans="1:14" ht="36" x14ac:dyDescent="0.3">
      <c r="A85" s="31"/>
      <c r="B85" s="43" t="s">
        <v>115</v>
      </c>
      <c r="C85" s="44">
        <v>500</v>
      </c>
      <c r="D85" s="43">
        <v>30</v>
      </c>
      <c r="E85" s="43">
        <v>1</v>
      </c>
      <c r="F85" s="43" t="s">
        <v>171</v>
      </c>
      <c r="G85" s="43" t="s">
        <v>172</v>
      </c>
      <c r="H85" s="43" t="s">
        <v>174</v>
      </c>
      <c r="I85" s="43" t="s">
        <v>174</v>
      </c>
      <c r="J85" s="43" t="s">
        <v>176</v>
      </c>
      <c r="K85" s="35">
        <v>0</v>
      </c>
      <c r="L85" s="33">
        <v>1</v>
      </c>
      <c r="M85" s="23">
        <f t="shared" si="17"/>
        <v>0</v>
      </c>
      <c r="N85" s="17">
        <f t="shared" si="16"/>
        <v>0</v>
      </c>
    </row>
    <row r="86" spans="1:14" ht="36" x14ac:dyDescent="0.3">
      <c r="A86" s="31"/>
      <c r="B86" s="43" t="s">
        <v>94</v>
      </c>
      <c r="C86" s="44">
        <v>388</v>
      </c>
      <c r="D86" s="43">
        <v>23</v>
      </c>
      <c r="E86" s="43">
        <v>1</v>
      </c>
      <c r="F86" s="43" t="s">
        <v>171</v>
      </c>
      <c r="G86" s="43" t="s">
        <v>172</v>
      </c>
      <c r="H86" s="43" t="s">
        <v>174</v>
      </c>
      <c r="I86" s="43" t="s">
        <v>174</v>
      </c>
      <c r="J86" s="43" t="s">
        <v>176</v>
      </c>
      <c r="K86" s="35">
        <v>0</v>
      </c>
      <c r="L86" s="33">
        <v>1</v>
      </c>
      <c r="M86" s="23">
        <f t="shared" si="17"/>
        <v>0</v>
      </c>
      <c r="N86" s="17">
        <f t="shared" si="16"/>
        <v>0</v>
      </c>
    </row>
    <row r="87" spans="1:14" ht="36" x14ac:dyDescent="0.3">
      <c r="A87" s="31"/>
      <c r="B87" s="43" t="s">
        <v>97</v>
      </c>
      <c r="C87" s="44">
        <v>388</v>
      </c>
      <c r="D87" s="43">
        <v>16</v>
      </c>
      <c r="E87" s="43">
        <v>1</v>
      </c>
      <c r="F87" s="43" t="s">
        <v>171</v>
      </c>
      <c r="G87" s="43" t="s">
        <v>171</v>
      </c>
      <c r="H87" s="43" t="s">
        <v>172</v>
      </c>
      <c r="I87" s="43" t="s">
        <v>174</v>
      </c>
      <c r="J87" s="43" t="s">
        <v>176</v>
      </c>
      <c r="K87" s="35">
        <v>0</v>
      </c>
      <c r="L87" s="33">
        <v>1</v>
      </c>
      <c r="M87" s="23">
        <f t="shared" si="17"/>
        <v>0</v>
      </c>
      <c r="N87" s="17">
        <f t="shared" si="16"/>
        <v>0</v>
      </c>
    </row>
    <row r="88" spans="1:14" ht="36" x14ac:dyDescent="0.3">
      <c r="A88" s="31"/>
      <c r="B88" s="43" t="s">
        <v>109</v>
      </c>
      <c r="C88" s="44">
        <v>300</v>
      </c>
      <c r="D88" s="43">
        <v>2</v>
      </c>
      <c r="E88" s="43">
        <v>1</v>
      </c>
      <c r="F88" s="43" t="s">
        <v>171</v>
      </c>
      <c r="G88" s="43" t="s">
        <v>171</v>
      </c>
      <c r="H88" s="43" t="s">
        <v>174</v>
      </c>
      <c r="I88" s="43" t="s">
        <v>174</v>
      </c>
      <c r="J88" s="43" t="s">
        <v>176</v>
      </c>
      <c r="K88" s="35">
        <v>0</v>
      </c>
      <c r="L88" s="33">
        <v>1</v>
      </c>
      <c r="M88" s="23">
        <f t="shared" si="17"/>
        <v>0</v>
      </c>
      <c r="N88" s="17">
        <f t="shared" si="16"/>
        <v>0</v>
      </c>
    </row>
    <row r="89" spans="1:14" ht="36" x14ac:dyDescent="0.3">
      <c r="A89" s="31"/>
      <c r="B89" s="43" t="s">
        <v>114</v>
      </c>
      <c r="C89" s="44">
        <v>75</v>
      </c>
      <c r="D89" s="43">
        <v>6</v>
      </c>
      <c r="E89" s="43">
        <v>1</v>
      </c>
      <c r="F89" s="43" t="s">
        <v>172</v>
      </c>
      <c r="G89" s="43" t="s">
        <v>172</v>
      </c>
      <c r="H89" s="43" t="s">
        <v>172</v>
      </c>
      <c r="I89" s="43" t="s">
        <v>172</v>
      </c>
      <c r="J89" s="43" t="s">
        <v>176</v>
      </c>
      <c r="K89" s="35">
        <v>0</v>
      </c>
      <c r="L89" s="33">
        <v>1</v>
      </c>
      <c r="M89" s="23">
        <f t="shared" si="17"/>
        <v>0</v>
      </c>
      <c r="N89" s="17">
        <f t="shared" si="16"/>
        <v>0</v>
      </c>
    </row>
    <row r="90" spans="1:14" ht="36" x14ac:dyDescent="0.3">
      <c r="A90" s="31"/>
      <c r="B90" s="43" t="s">
        <v>98</v>
      </c>
      <c r="C90" s="44">
        <v>70</v>
      </c>
      <c r="D90" s="43">
        <v>3</v>
      </c>
      <c r="E90" s="43">
        <v>1</v>
      </c>
      <c r="F90" s="43" t="s">
        <v>171</v>
      </c>
      <c r="G90" s="43" t="s">
        <v>171</v>
      </c>
      <c r="H90" s="43" t="s">
        <v>174</v>
      </c>
      <c r="I90" s="43" t="s">
        <v>174</v>
      </c>
      <c r="J90" s="43" t="s">
        <v>176</v>
      </c>
      <c r="K90" s="35">
        <v>0</v>
      </c>
      <c r="L90" s="33">
        <v>1</v>
      </c>
      <c r="M90" s="23">
        <f t="shared" si="17"/>
        <v>0</v>
      </c>
      <c r="N90" s="17">
        <f t="shared" si="16"/>
        <v>0</v>
      </c>
    </row>
    <row r="91" spans="1:14" ht="36.5" thickBot="1" x14ac:dyDescent="0.35">
      <c r="A91" s="31"/>
      <c r="B91" s="43" t="s">
        <v>107</v>
      </c>
      <c r="C91" s="44">
        <v>60</v>
      </c>
      <c r="D91" s="43">
        <v>6</v>
      </c>
      <c r="E91" s="43">
        <v>1</v>
      </c>
      <c r="F91" s="43" t="s">
        <v>172</v>
      </c>
      <c r="G91" s="43" t="s">
        <v>172</v>
      </c>
      <c r="H91" s="43" t="s">
        <v>172</v>
      </c>
      <c r="I91" s="43" t="s">
        <v>172</v>
      </c>
      <c r="J91" s="43" t="s">
        <v>176</v>
      </c>
      <c r="K91" s="35">
        <v>0</v>
      </c>
      <c r="L91" s="33">
        <v>1</v>
      </c>
      <c r="M91" s="23">
        <f t="shared" si="17"/>
        <v>0</v>
      </c>
      <c r="N91" s="17">
        <f t="shared" si="16"/>
        <v>0</v>
      </c>
    </row>
    <row r="92" spans="1:14" ht="20.5" thickBot="1" x14ac:dyDescent="0.35">
      <c r="A92" s="46" t="s">
        <v>150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8"/>
      <c r="N92" s="45">
        <f>SUM(N75:N91)</f>
        <v>0</v>
      </c>
    </row>
    <row r="97" spans="4:11" x14ac:dyDescent="0.3">
      <c r="D97" t="s">
        <v>154</v>
      </c>
      <c r="E97"/>
      <c r="F97"/>
      <c r="G97"/>
      <c r="H97"/>
      <c r="I97" s="37" t="s">
        <v>155</v>
      </c>
      <c r="J97" s="1"/>
      <c r="K97" s="37" t="s">
        <v>154</v>
      </c>
    </row>
    <row r="98" spans="4:11" ht="22.5" x14ac:dyDescent="0.45">
      <c r="D98" s="39" t="s">
        <v>151</v>
      </c>
      <c r="E98" s="39"/>
      <c r="F98" s="39"/>
      <c r="G98" s="39"/>
      <c r="H98" s="39" t="s">
        <v>152</v>
      </c>
      <c r="I98"/>
      <c r="J98" s="1"/>
      <c r="K98" s="38" t="s">
        <v>153</v>
      </c>
    </row>
  </sheetData>
  <sheetProtection algorithmName="SHA-512" hashValue="lp3+UWawIQ4JYL2kDJ/Ldjl7lT7jBF9zcCGsDTk0b3pxVy/g1/wL0GL7AppJH4vQuDMNkCVj1LIU5ZAnrrjKJw==" saltValue="LEe/FzzceFZtOmpCsAiiyw==" spinCount="100000" sheet="1" selectLockedCells="1"/>
  <mergeCells count="10">
    <mergeCell ref="A72:M72"/>
    <mergeCell ref="A92:M92"/>
    <mergeCell ref="A73:N73"/>
    <mergeCell ref="A1:N1"/>
    <mergeCell ref="H4:I4"/>
    <mergeCell ref="A3:N3"/>
    <mergeCell ref="A2:J2"/>
    <mergeCell ref="A4:E4"/>
    <mergeCell ref="G71:J71"/>
    <mergeCell ref="A71:F71"/>
  </mergeCells>
  <phoneticPr fontId="7" type="noConversion"/>
  <pageMargins left="0.7" right="0.7" top="0.75" bottom="0.75" header="0.3" footer="0.3"/>
  <pageSetup paperSize="9" scale="37" fitToHeight="0" orientation="portrait" r:id="rId1"/>
  <rowBreaks count="3" manualBreakCount="3">
    <brk id="24" max="13" man="1"/>
    <brk id="51" max="13" man="1"/>
    <brk id="7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כמויות לצורך שקלול</vt:lpstr>
      <vt:lpstr>הצעת מחיר</vt:lpstr>
      <vt:lpstr>'הצעת מחיר'!Print_Area</vt:lpstr>
      <vt:lpstr>'הצעת מחיר'!WPrint_Area_W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2024-04-18T14:53:54Z</cp:lastPrinted>
  <dcterms:created xsi:type="dcterms:W3CDTF">2020-08-12T05:28:26Z</dcterms:created>
  <dcterms:modified xsi:type="dcterms:W3CDTF">2020-08-12T05:28:26Z</dcterms:modified>
</cp:coreProperties>
</file>